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AMAZULA\Desktop\INICIATIVA 2022\"/>
    </mc:Choice>
  </mc:AlternateContent>
  <bookViews>
    <workbookView xWindow="0" yWindow="0" windowWidth="20490" windowHeight="7755" activeTab="1"/>
  </bookViews>
  <sheets>
    <sheet name="INSTRUCTIVO" sheetId="2" r:id="rId1"/>
    <sheet name="PRESUPUESTO DE EGRESOS" sheetId="3" r:id="rId2"/>
    <sheet name="INICIATIVA DE LEY DE IMPUESTOS" sheetId="4" r:id="rId3"/>
    <sheet name="PRESUPUESTO DE EGRESOS (2)" sheetId="5" r:id="rId4"/>
  </sheets>
  <definedNames>
    <definedName name="_xlnm.Print_Area" localSheetId="2">'INICIATIVA DE LEY DE IMPUESTOS'!$B$143:$D$175</definedName>
    <definedName name="_xlnm.Print_Area" localSheetId="0">INSTRUCTIVO!$A$1:$J$33</definedName>
    <definedName name="_xlnm.Print_Area" localSheetId="1">'PRESUPUESTO DE EGRESOS'!$A$1:$I$380</definedName>
    <definedName name="_xlnm.Print_Area" localSheetId="3">'PRESUPUESTO DE EGRESOS (2)'!$A$1:$L$380</definedName>
    <definedName name="_xlnm.Print_Titles" localSheetId="1">'PRESUPUESTO DE EGRESOS'!$1:$6</definedName>
    <definedName name="_xlnm.Print_Titles" localSheetId="3">'PRESUPUESTO DE EGRESOS (2)'!$1:$6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82" i="5" l="1"/>
  <c r="J382" i="5"/>
  <c r="I382" i="5"/>
  <c r="K380" i="5"/>
  <c r="J380" i="5"/>
  <c r="I380" i="5"/>
  <c r="D378" i="5"/>
  <c r="D377" i="5" s="1"/>
  <c r="D376" i="5" s="1"/>
  <c r="H377" i="5"/>
  <c r="G377" i="5"/>
  <c r="G376" i="5" s="1"/>
  <c r="F377" i="5"/>
  <c r="F376" i="5" s="1"/>
  <c r="E377" i="5"/>
  <c r="E376" i="5" s="1"/>
  <c r="H376" i="5"/>
  <c r="D375" i="5"/>
  <c r="H374" i="5"/>
  <c r="H373" i="5" s="1"/>
  <c r="G374" i="5"/>
  <c r="F374" i="5"/>
  <c r="F373" i="5" s="1"/>
  <c r="E374" i="5"/>
  <c r="E373" i="5" s="1"/>
  <c r="D374" i="5"/>
  <c r="D373" i="5" s="1"/>
  <c r="G373" i="5"/>
  <c r="D372" i="5"/>
  <c r="D371" i="5" s="1"/>
  <c r="D370" i="5" s="1"/>
  <c r="H371" i="5"/>
  <c r="G371" i="5"/>
  <c r="G370" i="5" s="1"/>
  <c r="F371" i="5"/>
  <c r="F370" i="5" s="1"/>
  <c r="E371" i="5"/>
  <c r="E370" i="5" s="1"/>
  <c r="H370" i="5"/>
  <c r="D369" i="5"/>
  <c r="H368" i="5"/>
  <c r="H367" i="5" s="1"/>
  <c r="G368" i="5"/>
  <c r="F368" i="5"/>
  <c r="F367" i="5" s="1"/>
  <c r="E368" i="5"/>
  <c r="E367" i="5" s="1"/>
  <c r="D368" i="5"/>
  <c r="D367" i="5" s="1"/>
  <c r="G367" i="5"/>
  <c r="D366" i="5"/>
  <c r="D365" i="5" s="1"/>
  <c r="D364" i="5" s="1"/>
  <c r="H365" i="5"/>
  <c r="G365" i="5"/>
  <c r="G364" i="5" s="1"/>
  <c r="G363" i="5" s="1"/>
  <c r="F365" i="5"/>
  <c r="E365" i="5"/>
  <c r="E364" i="5" s="1"/>
  <c r="H364" i="5"/>
  <c r="F364" i="5"/>
  <c r="D362" i="5"/>
  <c r="D361" i="5"/>
  <c r="D360" i="5"/>
  <c r="D359" i="5"/>
  <c r="D358" i="5" s="1"/>
  <c r="D351" i="5" s="1"/>
  <c r="H358" i="5"/>
  <c r="G358" i="5"/>
  <c r="F358" i="5"/>
  <c r="F351" i="5" s="1"/>
  <c r="E358" i="5"/>
  <c r="E351" i="5" s="1"/>
  <c r="D357" i="5"/>
  <c r="D356" i="5"/>
  <c r="D355" i="5"/>
  <c r="D352" i="5" s="1"/>
  <c r="D354" i="5"/>
  <c r="D353" i="5"/>
  <c r="H352" i="5"/>
  <c r="G352" i="5"/>
  <c r="F352" i="5"/>
  <c r="E352" i="5"/>
  <c r="G351" i="5"/>
  <c r="D350" i="5"/>
  <c r="D349" i="5"/>
  <c r="D348" i="5"/>
  <c r="D347" i="5"/>
  <c r="D346" i="5"/>
  <c r="H345" i="5"/>
  <c r="G345" i="5"/>
  <c r="F345" i="5"/>
  <c r="E345" i="5"/>
  <c r="D344" i="5"/>
  <c r="D343" i="5"/>
  <c r="D342" i="5"/>
  <c r="D341" i="5"/>
  <c r="D340" i="5"/>
  <c r="D339" i="5"/>
  <c r="D338" i="5"/>
  <c r="D337" i="5"/>
  <c r="D336" i="5"/>
  <c r="D335" i="5"/>
  <c r="D334" i="5" s="1"/>
  <c r="H334" i="5"/>
  <c r="G334" i="5"/>
  <c r="F334" i="5"/>
  <c r="E334" i="5"/>
  <c r="D333" i="5"/>
  <c r="D332" i="5"/>
  <c r="D331" i="5"/>
  <c r="D330" i="5"/>
  <c r="D329" i="5"/>
  <c r="D328" i="5"/>
  <c r="D327" i="5"/>
  <c r="D326" i="5"/>
  <c r="H325" i="5"/>
  <c r="G325" i="5"/>
  <c r="F325" i="5"/>
  <c r="E325" i="5"/>
  <c r="D324" i="5"/>
  <c r="D323" i="5"/>
  <c r="D322" i="5"/>
  <c r="D320" i="5" s="1"/>
  <c r="D321" i="5"/>
  <c r="H320" i="5"/>
  <c r="G320" i="5"/>
  <c r="F320" i="5"/>
  <c r="E320" i="5"/>
  <c r="D319" i="5"/>
  <c r="D318" i="5"/>
  <c r="D316" i="5" s="1"/>
  <c r="D317" i="5"/>
  <c r="H316" i="5"/>
  <c r="G316" i="5"/>
  <c r="F316" i="5"/>
  <c r="E316" i="5"/>
  <c r="D315" i="5"/>
  <c r="D314" i="5"/>
  <c r="D313" i="5"/>
  <c r="D312" i="5"/>
  <c r="D311" i="5"/>
  <c r="D310" i="5"/>
  <c r="D308" i="5" s="1"/>
  <c r="D309" i="5"/>
  <c r="H308" i="5"/>
  <c r="G308" i="5"/>
  <c r="F308" i="5"/>
  <c r="E308" i="5"/>
  <c r="D307" i="5"/>
  <c r="D306" i="5"/>
  <c r="D305" i="5"/>
  <c r="D304" i="5"/>
  <c r="D303" i="5"/>
  <c r="D302" i="5"/>
  <c r="D301" i="5"/>
  <c r="D300" i="5"/>
  <c r="D299" i="5"/>
  <c r="H298" i="5"/>
  <c r="H290" i="5" s="1"/>
  <c r="G298" i="5"/>
  <c r="F298" i="5"/>
  <c r="E298" i="5"/>
  <c r="D298" i="5"/>
  <c r="D297" i="5"/>
  <c r="D296" i="5"/>
  <c r="D295" i="5"/>
  <c r="D294" i="5"/>
  <c r="D293" i="5"/>
  <c r="D292" i="5"/>
  <c r="H291" i="5"/>
  <c r="G291" i="5"/>
  <c r="G290" i="5" s="1"/>
  <c r="F291" i="5"/>
  <c r="E291" i="5"/>
  <c r="F290" i="5"/>
  <c r="D289" i="5"/>
  <c r="D288" i="5"/>
  <c r="D287" i="5"/>
  <c r="D286" i="5"/>
  <c r="H285" i="5"/>
  <c r="G285" i="5"/>
  <c r="F285" i="5"/>
  <c r="E285" i="5"/>
  <c r="D284" i="5"/>
  <c r="D283" i="5"/>
  <c r="D282" i="5"/>
  <c r="D281" i="5"/>
  <c r="D278" i="5" s="1"/>
  <c r="D280" i="5"/>
  <c r="D279" i="5"/>
  <c r="H278" i="5"/>
  <c r="G278" i="5"/>
  <c r="F278" i="5"/>
  <c r="E278" i="5"/>
  <c r="D277" i="5"/>
  <c r="D274" i="5" s="1"/>
  <c r="D276" i="5"/>
  <c r="D275" i="5"/>
  <c r="H274" i="5"/>
  <c r="G274" i="5"/>
  <c r="F274" i="5"/>
  <c r="E274" i="5"/>
  <c r="D273" i="5"/>
  <c r="D272" i="5"/>
  <c r="D271" i="5"/>
  <c r="D270" i="5"/>
  <c r="H269" i="5"/>
  <c r="G269" i="5"/>
  <c r="F269" i="5"/>
  <c r="E269" i="5"/>
  <c r="D268" i="5"/>
  <c r="H267" i="5"/>
  <c r="D267" i="5" s="1"/>
  <c r="D265" i="5" s="1"/>
  <c r="D266" i="5"/>
  <c r="H265" i="5"/>
  <c r="G265" i="5"/>
  <c r="F265" i="5"/>
  <c r="E265" i="5"/>
  <c r="D264" i="5"/>
  <c r="D263" i="5"/>
  <c r="D262" i="5"/>
  <c r="D261" i="5"/>
  <c r="D260" i="5"/>
  <c r="D259" i="5"/>
  <c r="D258" i="5"/>
  <c r="D257" i="5"/>
  <c r="H256" i="5"/>
  <c r="G256" i="5"/>
  <c r="F256" i="5"/>
  <c r="E256" i="5"/>
  <c r="D255" i="5"/>
  <c r="D254" i="5"/>
  <c r="D253" i="5"/>
  <c r="D252" i="5"/>
  <c r="D251" i="5"/>
  <c r="D250" i="5"/>
  <c r="D249" i="5"/>
  <c r="D248" i="5"/>
  <c r="D245" i="5" s="1"/>
  <c r="D247" i="5"/>
  <c r="D246" i="5"/>
  <c r="H245" i="5"/>
  <c r="G245" i="5"/>
  <c r="F245" i="5"/>
  <c r="E245" i="5"/>
  <c r="D244" i="5"/>
  <c r="D243" i="5"/>
  <c r="D242" i="5"/>
  <c r="E241" i="5"/>
  <c r="D241" i="5" s="1"/>
  <c r="D240" i="5"/>
  <c r="D238" i="5" s="1"/>
  <c r="D239" i="5"/>
  <c r="H238" i="5"/>
  <c r="G238" i="5"/>
  <c r="G237" i="5" s="1"/>
  <c r="G236" i="5" s="1"/>
  <c r="F238" i="5"/>
  <c r="F237" i="5" s="1"/>
  <c r="F236" i="5" s="1"/>
  <c r="D235" i="5"/>
  <c r="D234" i="5" s="1"/>
  <c r="D233" i="5" s="1"/>
  <c r="H234" i="5"/>
  <c r="H233" i="5" s="1"/>
  <c r="G234" i="5"/>
  <c r="G233" i="5" s="1"/>
  <c r="F234" i="5"/>
  <c r="F233" i="5" s="1"/>
  <c r="E234" i="5"/>
  <c r="E233" i="5" s="1"/>
  <c r="D232" i="5"/>
  <c r="D231" i="5" s="1"/>
  <c r="H231" i="5"/>
  <c r="H228" i="5" s="1"/>
  <c r="G231" i="5"/>
  <c r="F231" i="5"/>
  <c r="E231" i="5"/>
  <c r="D230" i="5"/>
  <c r="D229" i="5" s="1"/>
  <c r="H229" i="5"/>
  <c r="G229" i="5"/>
  <c r="G228" i="5" s="1"/>
  <c r="F229" i="5"/>
  <c r="F228" i="5" s="1"/>
  <c r="E229" i="5"/>
  <c r="D227" i="5"/>
  <c r="D226" i="5" s="1"/>
  <c r="H226" i="5"/>
  <c r="G226" i="5"/>
  <c r="F226" i="5"/>
  <c r="E226" i="5"/>
  <c r="D225" i="5"/>
  <c r="D224" i="5" s="1"/>
  <c r="H224" i="5"/>
  <c r="G224" i="5"/>
  <c r="F224" i="5"/>
  <c r="E224" i="5"/>
  <c r="D223" i="5"/>
  <c r="H222" i="5"/>
  <c r="G222" i="5"/>
  <c r="F222" i="5"/>
  <c r="E222" i="5"/>
  <c r="D222" i="5"/>
  <c r="D221" i="5"/>
  <c r="D220" i="5" s="1"/>
  <c r="H220" i="5"/>
  <c r="G220" i="5"/>
  <c r="G219" i="5" s="1"/>
  <c r="F220" i="5"/>
  <c r="F219" i="5" s="1"/>
  <c r="E220" i="5"/>
  <c r="E219" i="5"/>
  <c r="D218" i="5"/>
  <c r="D217" i="5" s="1"/>
  <c r="D216" i="5" s="1"/>
  <c r="H217" i="5"/>
  <c r="G217" i="5"/>
  <c r="G216" i="5" s="1"/>
  <c r="F217" i="5"/>
  <c r="F216" i="5" s="1"/>
  <c r="E217" i="5"/>
  <c r="E216" i="5" s="1"/>
  <c r="H216" i="5"/>
  <c r="D215" i="5"/>
  <c r="D214" i="5" s="1"/>
  <c r="H214" i="5"/>
  <c r="G214" i="5"/>
  <c r="F214" i="5"/>
  <c r="E214" i="5"/>
  <c r="D213" i="5"/>
  <c r="H212" i="5"/>
  <c r="G212" i="5"/>
  <c r="G209" i="5" s="1"/>
  <c r="F212" i="5"/>
  <c r="E212" i="5"/>
  <c r="D212" i="5"/>
  <c r="D211" i="5"/>
  <c r="D210" i="5" s="1"/>
  <c r="D209" i="5" s="1"/>
  <c r="H210" i="5"/>
  <c r="G210" i="5"/>
  <c r="F210" i="5"/>
  <c r="F209" i="5" s="1"/>
  <c r="E210" i="5"/>
  <c r="E209" i="5" s="1"/>
  <c r="D208" i="5"/>
  <c r="D207" i="5" s="1"/>
  <c r="D204" i="5" s="1"/>
  <c r="H207" i="5"/>
  <c r="H204" i="5" s="1"/>
  <c r="G207" i="5"/>
  <c r="F207" i="5"/>
  <c r="E207" i="5"/>
  <c r="D206" i="5"/>
  <c r="D205" i="5" s="1"/>
  <c r="H205" i="5"/>
  <c r="G205" i="5"/>
  <c r="F205" i="5"/>
  <c r="F204" i="5" s="1"/>
  <c r="E205" i="5"/>
  <c r="D203" i="5"/>
  <c r="D202" i="5" s="1"/>
  <c r="H202" i="5"/>
  <c r="G202" i="5"/>
  <c r="F202" i="5"/>
  <c r="E202" i="5"/>
  <c r="D201" i="5"/>
  <c r="H200" i="5"/>
  <c r="G200" i="5"/>
  <c r="F200" i="5"/>
  <c r="E200" i="5"/>
  <c r="D200" i="5"/>
  <c r="D199" i="5"/>
  <c r="D198" i="5" s="1"/>
  <c r="H198" i="5"/>
  <c r="G198" i="5"/>
  <c r="F198" i="5"/>
  <c r="E198" i="5"/>
  <c r="E195" i="5" s="1"/>
  <c r="D197" i="5"/>
  <c r="H196" i="5"/>
  <c r="H195" i="5" s="1"/>
  <c r="G196" i="5"/>
  <c r="F196" i="5"/>
  <c r="E196" i="5"/>
  <c r="D196" i="5"/>
  <c r="G195" i="5"/>
  <c r="D194" i="5"/>
  <c r="D193" i="5" s="1"/>
  <c r="H193" i="5"/>
  <c r="G193" i="5"/>
  <c r="F193" i="5"/>
  <c r="E193" i="5"/>
  <c r="D192" i="5"/>
  <c r="D191" i="5" s="1"/>
  <c r="D184" i="5" s="1"/>
  <c r="H191" i="5"/>
  <c r="H184" i="5" s="1"/>
  <c r="G191" i="5"/>
  <c r="F191" i="5"/>
  <c r="E191" i="5"/>
  <c r="D190" i="5"/>
  <c r="D189" i="5" s="1"/>
  <c r="H189" i="5"/>
  <c r="G189" i="5"/>
  <c r="F189" i="5"/>
  <c r="E189" i="5"/>
  <c r="D188" i="5"/>
  <c r="D187" i="5" s="1"/>
  <c r="H187" i="5"/>
  <c r="G187" i="5"/>
  <c r="F187" i="5"/>
  <c r="E187" i="5"/>
  <c r="D186" i="5"/>
  <c r="D185" i="5" s="1"/>
  <c r="H185" i="5"/>
  <c r="G185" i="5"/>
  <c r="F185" i="5"/>
  <c r="E185" i="5"/>
  <c r="F184" i="5"/>
  <c r="D182" i="5"/>
  <c r="D181" i="5" s="1"/>
  <c r="D180" i="5" s="1"/>
  <c r="H181" i="5"/>
  <c r="G181" i="5"/>
  <c r="G180" i="5" s="1"/>
  <c r="F181" i="5"/>
  <c r="E181" i="5"/>
  <c r="E180" i="5" s="1"/>
  <c r="H180" i="5"/>
  <c r="F180" i="5"/>
  <c r="D179" i="5"/>
  <c r="D178" i="5" s="1"/>
  <c r="D177" i="5" s="1"/>
  <c r="H178" i="5"/>
  <c r="H177" i="5" s="1"/>
  <c r="G178" i="5"/>
  <c r="G177" i="5" s="1"/>
  <c r="F178" i="5"/>
  <c r="F177" i="5" s="1"/>
  <c r="E178" i="5"/>
  <c r="E177" i="5"/>
  <c r="D176" i="5"/>
  <c r="D175" i="5" s="1"/>
  <c r="H175" i="5"/>
  <c r="G175" i="5"/>
  <c r="F175" i="5"/>
  <c r="E175" i="5"/>
  <c r="F174" i="5"/>
  <c r="D174" i="5" s="1"/>
  <c r="D173" i="5" s="1"/>
  <c r="H173" i="5"/>
  <c r="G173" i="5"/>
  <c r="E173" i="5"/>
  <c r="D172" i="5"/>
  <c r="H171" i="5"/>
  <c r="G171" i="5"/>
  <c r="F171" i="5"/>
  <c r="E171" i="5"/>
  <c r="D171" i="5"/>
  <c r="D170" i="5"/>
  <c r="D169" i="5" s="1"/>
  <c r="H169" i="5"/>
  <c r="G169" i="5"/>
  <c r="F169" i="5"/>
  <c r="E169" i="5"/>
  <c r="E166" i="5" s="1"/>
  <c r="D168" i="5"/>
  <c r="H167" i="5"/>
  <c r="H166" i="5" s="1"/>
  <c r="G167" i="5"/>
  <c r="F167" i="5"/>
  <c r="E167" i="5"/>
  <c r="D167" i="5"/>
  <c r="G166" i="5"/>
  <c r="D165" i="5"/>
  <c r="D164" i="5" s="1"/>
  <c r="D163" i="5" s="1"/>
  <c r="H164" i="5"/>
  <c r="G164" i="5"/>
  <c r="G163" i="5" s="1"/>
  <c r="F164" i="5"/>
  <c r="E164" i="5"/>
  <c r="E163" i="5" s="1"/>
  <c r="H163" i="5"/>
  <c r="F163" i="5"/>
  <c r="D161" i="5"/>
  <c r="D160" i="5" s="1"/>
  <c r="H160" i="5"/>
  <c r="G160" i="5"/>
  <c r="F160" i="5"/>
  <c r="E160" i="5"/>
  <c r="D159" i="5"/>
  <c r="D158" i="5" s="1"/>
  <c r="H158" i="5"/>
  <c r="H153" i="5" s="1"/>
  <c r="G158" i="5"/>
  <c r="F158" i="5"/>
  <c r="E158" i="5"/>
  <c r="D157" i="5"/>
  <c r="D156" i="5" s="1"/>
  <c r="H156" i="5"/>
  <c r="G156" i="5"/>
  <c r="F156" i="5"/>
  <c r="E156" i="5"/>
  <c r="D155" i="5"/>
  <c r="D154" i="5" s="1"/>
  <c r="H154" i="5"/>
  <c r="G154" i="5"/>
  <c r="F154" i="5"/>
  <c r="F153" i="5" s="1"/>
  <c r="E154" i="5"/>
  <c r="E153" i="5" s="1"/>
  <c r="D152" i="5"/>
  <c r="H151" i="5"/>
  <c r="H148" i="5" s="1"/>
  <c r="G151" i="5"/>
  <c r="F151" i="5"/>
  <c r="E151" i="5"/>
  <c r="D151" i="5"/>
  <c r="D150" i="5"/>
  <c r="D149" i="5" s="1"/>
  <c r="H149" i="5"/>
  <c r="G149" i="5"/>
  <c r="F149" i="5"/>
  <c r="E149" i="5"/>
  <c r="G148" i="5"/>
  <c r="E148" i="5"/>
  <c r="D147" i="5"/>
  <c r="D146" i="5" s="1"/>
  <c r="H146" i="5"/>
  <c r="G146" i="5"/>
  <c r="F146" i="5"/>
  <c r="E146" i="5"/>
  <c r="D145" i="5"/>
  <c r="D144" i="5" s="1"/>
  <c r="H144" i="5"/>
  <c r="H139" i="5" s="1"/>
  <c r="G144" i="5"/>
  <c r="F144" i="5"/>
  <c r="E144" i="5"/>
  <c r="D143" i="5"/>
  <c r="D142" i="5" s="1"/>
  <c r="H142" i="5"/>
  <c r="G142" i="5"/>
  <c r="F142" i="5"/>
  <c r="E142" i="5"/>
  <c r="D141" i="5"/>
  <c r="D140" i="5" s="1"/>
  <c r="H140" i="5"/>
  <c r="G140" i="5"/>
  <c r="F140" i="5"/>
  <c r="F139" i="5" s="1"/>
  <c r="E140" i="5"/>
  <c r="E139" i="5" s="1"/>
  <c r="D138" i="5"/>
  <c r="H137" i="5"/>
  <c r="H136" i="5" s="1"/>
  <c r="G137" i="5"/>
  <c r="F137" i="5"/>
  <c r="F136" i="5" s="1"/>
  <c r="E137" i="5"/>
  <c r="E136" i="5" s="1"/>
  <c r="D137" i="5"/>
  <c r="D136" i="5" s="1"/>
  <c r="G136" i="5"/>
  <c r="D135" i="5"/>
  <c r="D134" i="5" s="1"/>
  <c r="H134" i="5"/>
  <c r="G134" i="5"/>
  <c r="F134" i="5"/>
  <c r="E134" i="5"/>
  <c r="D133" i="5"/>
  <c r="D132" i="5" s="1"/>
  <c r="H132" i="5"/>
  <c r="G132" i="5"/>
  <c r="F132" i="5"/>
  <c r="E132" i="5"/>
  <c r="D131" i="5"/>
  <c r="D130" i="5" s="1"/>
  <c r="H130" i="5"/>
  <c r="G130" i="5"/>
  <c r="F130" i="5"/>
  <c r="F125" i="5" s="1"/>
  <c r="E130" i="5"/>
  <c r="D129" i="5"/>
  <c r="D128" i="5" s="1"/>
  <c r="H128" i="5"/>
  <c r="G128" i="5"/>
  <c r="F128" i="5"/>
  <c r="E128" i="5"/>
  <c r="D127" i="5"/>
  <c r="D126" i="5" s="1"/>
  <c r="H126" i="5"/>
  <c r="G126" i="5"/>
  <c r="F126" i="5"/>
  <c r="E126" i="5"/>
  <c r="H125" i="5"/>
  <c r="D124" i="5"/>
  <c r="H123" i="5"/>
  <c r="G123" i="5"/>
  <c r="F123" i="5"/>
  <c r="E123" i="5"/>
  <c r="D123" i="5"/>
  <c r="D122" i="5"/>
  <c r="D121" i="5" s="1"/>
  <c r="H121" i="5"/>
  <c r="G121" i="5"/>
  <c r="F121" i="5"/>
  <c r="E121" i="5"/>
  <c r="E118" i="5" s="1"/>
  <c r="D120" i="5"/>
  <c r="H119" i="5"/>
  <c r="G119" i="5"/>
  <c r="F119" i="5"/>
  <c r="E119" i="5"/>
  <c r="D119" i="5"/>
  <c r="G118" i="5"/>
  <c r="D117" i="5"/>
  <c r="D116" i="5"/>
  <c r="H115" i="5"/>
  <c r="H114" i="5" s="1"/>
  <c r="G115" i="5"/>
  <c r="F115" i="5"/>
  <c r="F114" i="5" s="1"/>
  <c r="E115" i="5"/>
  <c r="E114" i="5" s="1"/>
  <c r="D115" i="5"/>
  <c r="D114" i="5" s="1"/>
  <c r="G114" i="5"/>
  <c r="D113" i="5"/>
  <c r="D112" i="5" s="1"/>
  <c r="H112" i="5"/>
  <c r="H105" i="5" s="1"/>
  <c r="G112" i="5"/>
  <c r="F112" i="5"/>
  <c r="E112" i="5"/>
  <c r="D111" i="5"/>
  <c r="D110" i="5" s="1"/>
  <c r="H110" i="5"/>
  <c r="G110" i="5"/>
  <c r="F110" i="5"/>
  <c r="E110" i="5"/>
  <c r="D109" i="5"/>
  <c r="D108" i="5" s="1"/>
  <c r="H108" i="5"/>
  <c r="G108" i="5"/>
  <c r="F108" i="5"/>
  <c r="E108" i="5"/>
  <c r="D107" i="5"/>
  <c r="D106" i="5" s="1"/>
  <c r="H106" i="5"/>
  <c r="G106" i="5"/>
  <c r="F106" i="5"/>
  <c r="E106" i="5"/>
  <c r="F105" i="5"/>
  <c r="D104" i="5"/>
  <c r="D103" i="5" s="1"/>
  <c r="H103" i="5"/>
  <c r="G103" i="5"/>
  <c r="F103" i="5"/>
  <c r="E103" i="5"/>
  <c r="D102" i="5"/>
  <c r="H101" i="5"/>
  <c r="G101" i="5"/>
  <c r="F101" i="5"/>
  <c r="E101" i="5"/>
  <c r="D101" i="5"/>
  <c r="D100" i="5"/>
  <c r="D99" i="5" s="1"/>
  <c r="H99" i="5"/>
  <c r="G99" i="5"/>
  <c r="F99" i="5"/>
  <c r="E99" i="5"/>
  <c r="D98" i="5"/>
  <c r="H97" i="5"/>
  <c r="H92" i="5" s="1"/>
  <c r="G97" i="5"/>
  <c r="F97" i="5"/>
  <c r="E97" i="5"/>
  <c r="D97" i="5"/>
  <c r="D96" i="5"/>
  <c r="D95" i="5" s="1"/>
  <c r="H95" i="5"/>
  <c r="G95" i="5"/>
  <c r="F95" i="5"/>
  <c r="E95" i="5"/>
  <c r="F94" i="5"/>
  <c r="D94" i="5"/>
  <c r="D93" i="5" s="1"/>
  <c r="H93" i="5"/>
  <c r="G93" i="5"/>
  <c r="F93" i="5"/>
  <c r="F92" i="5" s="1"/>
  <c r="E93" i="5"/>
  <c r="E92" i="5" s="1"/>
  <c r="D90" i="5"/>
  <c r="D89" i="5" s="1"/>
  <c r="D88" i="5" s="1"/>
  <c r="H89" i="5"/>
  <c r="G89" i="5"/>
  <c r="G88" i="5" s="1"/>
  <c r="F89" i="5"/>
  <c r="E89" i="5"/>
  <c r="E88" i="5" s="1"/>
  <c r="H88" i="5"/>
  <c r="F88" i="5"/>
  <c r="D87" i="5"/>
  <c r="H86" i="5"/>
  <c r="G86" i="5"/>
  <c r="F86" i="5"/>
  <c r="E86" i="5"/>
  <c r="D86" i="5"/>
  <c r="D85" i="5"/>
  <c r="D84" i="5" s="1"/>
  <c r="H84" i="5"/>
  <c r="G84" i="5"/>
  <c r="F84" i="5"/>
  <c r="E84" i="5"/>
  <c r="D83" i="5"/>
  <c r="H82" i="5"/>
  <c r="G82" i="5"/>
  <c r="G79" i="5" s="1"/>
  <c r="F82" i="5"/>
  <c r="E82" i="5"/>
  <c r="D82" i="5"/>
  <c r="D81" i="5"/>
  <c r="D80" i="5" s="1"/>
  <c r="D79" i="5" s="1"/>
  <c r="H80" i="5"/>
  <c r="G80" i="5"/>
  <c r="F80" i="5"/>
  <c r="F79" i="5" s="1"/>
  <c r="E80" i="5"/>
  <c r="E79" i="5" s="1"/>
  <c r="D78" i="5"/>
  <c r="D77" i="5" s="1"/>
  <c r="D76" i="5" s="1"/>
  <c r="H77" i="5"/>
  <c r="G77" i="5"/>
  <c r="G76" i="5" s="1"/>
  <c r="F77" i="5"/>
  <c r="F76" i="5" s="1"/>
  <c r="E77" i="5"/>
  <c r="E76" i="5" s="1"/>
  <c r="H76" i="5"/>
  <c r="D75" i="5"/>
  <c r="D74" i="5" s="1"/>
  <c r="H74" i="5"/>
  <c r="G74" i="5"/>
  <c r="F74" i="5"/>
  <c r="E74" i="5"/>
  <c r="E71" i="5" s="1"/>
  <c r="D73" i="5"/>
  <c r="H72" i="5"/>
  <c r="H71" i="5" s="1"/>
  <c r="G72" i="5"/>
  <c r="F72" i="5"/>
  <c r="E72" i="5"/>
  <c r="D72" i="5"/>
  <c r="G71" i="5"/>
  <c r="D70" i="5"/>
  <c r="D69" i="5" s="1"/>
  <c r="H69" i="5"/>
  <c r="G69" i="5"/>
  <c r="F69" i="5"/>
  <c r="E69" i="5"/>
  <c r="D68" i="5"/>
  <c r="D67" i="5" s="1"/>
  <c r="H67" i="5"/>
  <c r="H60" i="5" s="1"/>
  <c r="G67" i="5"/>
  <c r="F67" i="5"/>
  <c r="E67" i="5"/>
  <c r="D66" i="5"/>
  <c r="D65" i="5" s="1"/>
  <c r="D60" i="5" s="1"/>
  <c r="H65" i="5"/>
  <c r="G65" i="5"/>
  <c r="F65" i="5"/>
  <c r="E65" i="5"/>
  <c r="D64" i="5"/>
  <c r="D63" i="5" s="1"/>
  <c r="H63" i="5"/>
  <c r="G63" i="5"/>
  <c r="F63" i="5"/>
  <c r="E63" i="5"/>
  <c r="D62" i="5"/>
  <c r="D61" i="5" s="1"/>
  <c r="H61" i="5"/>
  <c r="G61" i="5"/>
  <c r="F61" i="5"/>
  <c r="E61" i="5"/>
  <c r="F60" i="5"/>
  <c r="D59" i="5"/>
  <c r="H58" i="5"/>
  <c r="H57" i="5" s="1"/>
  <c r="G58" i="5"/>
  <c r="G57" i="5" s="1"/>
  <c r="F58" i="5"/>
  <c r="F57" i="5" s="1"/>
  <c r="E58" i="5"/>
  <c r="D58" i="5"/>
  <c r="D57" i="5" s="1"/>
  <c r="E57" i="5"/>
  <c r="D56" i="5"/>
  <c r="D55" i="5" s="1"/>
  <c r="H55" i="5"/>
  <c r="G55" i="5"/>
  <c r="F55" i="5"/>
  <c r="E55" i="5"/>
  <c r="D54" i="5"/>
  <c r="D53" i="5" s="1"/>
  <c r="H53" i="5"/>
  <c r="G53" i="5"/>
  <c r="F53" i="5"/>
  <c r="E53" i="5"/>
  <c r="D52" i="5"/>
  <c r="D51" i="5" s="1"/>
  <c r="H51" i="5"/>
  <c r="G51" i="5"/>
  <c r="F51" i="5"/>
  <c r="E51" i="5"/>
  <c r="D50" i="5"/>
  <c r="D49" i="5" s="1"/>
  <c r="H49" i="5"/>
  <c r="G49" i="5"/>
  <c r="G45" i="5" s="1"/>
  <c r="F49" i="5"/>
  <c r="E49" i="5"/>
  <c r="D48" i="5"/>
  <c r="D47" i="5"/>
  <c r="H46" i="5"/>
  <c r="H45" i="5" s="1"/>
  <c r="G46" i="5"/>
  <c r="F46" i="5"/>
  <c r="E46" i="5"/>
  <c r="E45" i="5" s="1"/>
  <c r="D46" i="5"/>
  <c r="D43" i="5"/>
  <c r="D42" i="5"/>
  <c r="D41" i="5"/>
  <c r="D40" i="5"/>
  <c r="D39" i="5"/>
  <c r="D38" i="5"/>
  <c r="H37" i="5"/>
  <c r="G37" i="5"/>
  <c r="F37" i="5"/>
  <c r="E37" i="5"/>
  <c r="D36" i="5"/>
  <c r="D35" i="5" s="1"/>
  <c r="H35" i="5"/>
  <c r="G35" i="5"/>
  <c r="F35" i="5"/>
  <c r="E35" i="5"/>
  <c r="D34" i="5"/>
  <c r="D33" i="5" s="1"/>
  <c r="H33" i="5"/>
  <c r="G33" i="5"/>
  <c r="G32" i="5" s="1"/>
  <c r="F33" i="5"/>
  <c r="E33" i="5"/>
  <c r="H32" i="5"/>
  <c r="F32" i="5"/>
  <c r="D31" i="5"/>
  <c r="D30" i="5" s="1"/>
  <c r="H30" i="5"/>
  <c r="G30" i="5"/>
  <c r="F30" i="5"/>
  <c r="E30" i="5"/>
  <c r="D29" i="5"/>
  <c r="H28" i="5"/>
  <c r="G28" i="5"/>
  <c r="F28" i="5"/>
  <c r="E28" i="5"/>
  <c r="D28" i="5"/>
  <c r="D27" i="5"/>
  <c r="D26" i="5" s="1"/>
  <c r="D25" i="5" s="1"/>
  <c r="H26" i="5"/>
  <c r="G26" i="5"/>
  <c r="G25" i="5" s="1"/>
  <c r="F26" i="5"/>
  <c r="F25" i="5" s="1"/>
  <c r="E26" i="5"/>
  <c r="E25" i="5"/>
  <c r="G24" i="5"/>
  <c r="F24" i="5"/>
  <c r="D24" i="5"/>
  <c r="D23" i="5" s="1"/>
  <c r="H23" i="5"/>
  <c r="G23" i="5"/>
  <c r="F23" i="5"/>
  <c r="E23" i="5"/>
  <c r="D22" i="5"/>
  <c r="D21" i="5" s="1"/>
  <c r="H21" i="5"/>
  <c r="G21" i="5"/>
  <c r="F21" i="5"/>
  <c r="E21" i="5"/>
  <c r="E18" i="5" s="1"/>
  <c r="F20" i="5"/>
  <c r="D20" i="5" s="1"/>
  <c r="D19" i="5" s="1"/>
  <c r="H19" i="5"/>
  <c r="G19" i="5"/>
  <c r="G18" i="5" s="1"/>
  <c r="F19" i="5"/>
  <c r="F18" i="5" s="1"/>
  <c r="E19" i="5"/>
  <c r="D17" i="5"/>
  <c r="D16" i="5" s="1"/>
  <c r="H16" i="5"/>
  <c r="G16" i="5"/>
  <c r="F16" i="5"/>
  <c r="F13" i="5" s="1"/>
  <c r="E16" i="5"/>
  <c r="G15" i="5"/>
  <c r="F15" i="5"/>
  <c r="D15" i="5"/>
  <c r="D14" i="5" s="1"/>
  <c r="H14" i="5"/>
  <c r="G14" i="5"/>
  <c r="G13" i="5" s="1"/>
  <c r="F14" i="5"/>
  <c r="E14" i="5"/>
  <c r="H13" i="5"/>
  <c r="G12" i="5"/>
  <c r="F12" i="5"/>
  <c r="D12" i="5" s="1"/>
  <c r="D11" i="5" s="1"/>
  <c r="H11" i="5"/>
  <c r="H8" i="5" s="1"/>
  <c r="G11" i="5"/>
  <c r="E11" i="5"/>
  <c r="F10" i="5"/>
  <c r="D10" i="5" s="1"/>
  <c r="D9" i="5" s="1"/>
  <c r="D8" i="5" s="1"/>
  <c r="H9" i="5"/>
  <c r="G9" i="5"/>
  <c r="G8" i="5" s="1"/>
  <c r="F9" i="5"/>
  <c r="E9" i="5"/>
  <c r="H91" i="5" l="1"/>
  <c r="D92" i="5"/>
  <c r="D148" i="5"/>
  <c r="D13" i="5"/>
  <c r="G60" i="5"/>
  <c r="G44" i="5" s="1"/>
  <c r="E105" i="5"/>
  <c r="H118" i="5"/>
  <c r="D125" i="5"/>
  <c r="D269" i="5"/>
  <c r="I385" i="5"/>
  <c r="F11" i="5"/>
  <c r="F8" i="5" s="1"/>
  <c r="F7" i="5" s="1"/>
  <c r="H18" i="5"/>
  <c r="H7" i="5" s="1"/>
  <c r="H25" i="5"/>
  <c r="E32" i="5"/>
  <c r="F45" i="5"/>
  <c r="F44" i="5" s="1"/>
  <c r="G92" i="5"/>
  <c r="G139" i="5"/>
  <c r="F148" i="5"/>
  <c r="G153" i="5"/>
  <c r="E162" i="5"/>
  <c r="D166" i="5"/>
  <c r="H162" i="5"/>
  <c r="H219" i="5"/>
  <c r="E290" i="5"/>
  <c r="E363" i="5"/>
  <c r="D363" i="5"/>
  <c r="J385" i="5"/>
  <c r="G162" i="5"/>
  <c r="G7" i="5"/>
  <c r="E13" i="5"/>
  <c r="D71" i="5"/>
  <c r="D118" i="5"/>
  <c r="E125" i="5"/>
  <c r="E8" i="5"/>
  <c r="D18" i="5"/>
  <c r="D7" i="5" s="1"/>
  <c r="E60" i="5"/>
  <c r="F71" i="5"/>
  <c r="H79" i="5"/>
  <c r="G105" i="5"/>
  <c r="G91" i="5" s="1"/>
  <c r="F118" i="5"/>
  <c r="F91" i="5" s="1"/>
  <c r="G125" i="5"/>
  <c r="F195" i="5"/>
  <c r="F183" i="5" s="1"/>
  <c r="H209" i="5"/>
  <c r="H183" i="5" s="1"/>
  <c r="E228" i="5"/>
  <c r="D228" i="5"/>
  <c r="D325" i="5"/>
  <c r="H351" i="5"/>
  <c r="K385" i="5"/>
  <c r="H237" i="5"/>
  <c r="D256" i="5"/>
  <c r="D285" i="5"/>
  <c r="D237" i="5" s="1"/>
  <c r="D291" i="5"/>
  <c r="D345" i="5"/>
  <c r="D219" i="5"/>
  <c r="D195" i="5"/>
  <c r="D37" i="5"/>
  <c r="E7" i="5"/>
  <c r="D32" i="5"/>
  <c r="E44" i="5"/>
  <c r="D45" i="5"/>
  <c r="H44" i="5"/>
  <c r="E91" i="5"/>
  <c r="D139" i="5"/>
  <c r="D153" i="5"/>
  <c r="D162" i="5"/>
  <c r="D105" i="5"/>
  <c r="F173" i="5"/>
  <c r="F166" i="5" s="1"/>
  <c r="F162" i="5" s="1"/>
  <c r="E184" i="5"/>
  <c r="G184" i="5"/>
  <c r="E204" i="5"/>
  <c r="G204" i="5"/>
  <c r="H363" i="5"/>
  <c r="F363" i="5"/>
  <c r="E238" i="5"/>
  <c r="E237" i="5" s="1"/>
  <c r="E236" i="5" s="1"/>
  <c r="G24" i="3"/>
  <c r="G12" i="3"/>
  <c r="F174" i="3"/>
  <c r="D109" i="3"/>
  <c r="D108" i="3" s="1"/>
  <c r="H108" i="3"/>
  <c r="G108" i="3"/>
  <c r="F108" i="3"/>
  <c r="E108" i="3"/>
  <c r="F10" i="3"/>
  <c r="F12" i="3"/>
  <c r="F24" i="3"/>
  <c r="F20" i="3"/>
  <c r="G15" i="3"/>
  <c r="F15" i="3"/>
  <c r="D183" i="5" l="1"/>
  <c r="D44" i="5"/>
  <c r="H236" i="5"/>
  <c r="H380" i="5" s="1"/>
  <c r="D290" i="5"/>
  <c r="D236" i="5" s="1"/>
  <c r="F380" i="5"/>
  <c r="D91" i="5"/>
  <c r="G183" i="5"/>
  <c r="G380" i="5" s="1"/>
  <c r="E183" i="5"/>
  <c r="E380" i="5" s="1"/>
  <c r="K382" i="3"/>
  <c r="J382" i="3"/>
  <c r="I382" i="3"/>
  <c r="D378" i="3"/>
  <c r="D375" i="3"/>
  <c r="D372" i="3"/>
  <c r="D369" i="3"/>
  <c r="D366" i="3"/>
  <c r="D362" i="3"/>
  <c r="D361" i="3"/>
  <c r="D360" i="3"/>
  <c r="D359" i="3"/>
  <c r="D357" i="3"/>
  <c r="D356" i="3"/>
  <c r="D355" i="3"/>
  <c r="D354" i="3"/>
  <c r="D353" i="3"/>
  <c r="D350" i="3"/>
  <c r="D349" i="3"/>
  <c r="D348" i="3"/>
  <c r="D347" i="3"/>
  <c r="D346" i="3"/>
  <c r="D344" i="3"/>
  <c r="D343" i="3"/>
  <c r="D342" i="3"/>
  <c r="D341" i="3"/>
  <c r="D340" i="3"/>
  <c r="D339" i="3"/>
  <c r="D338" i="3"/>
  <c r="D337" i="3"/>
  <c r="D336" i="3"/>
  <c r="D335" i="3"/>
  <c r="D333" i="3"/>
  <c r="D332" i="3"/>
  <c r="D331" i="3"/>
  <c r="D330" i="3"/>
  <c r="D329" i="3"/>
  <c r="D328" i="3"/>
  <c r="D327" i="3"/>
  <c r="D326" i="3"/>
  <c r="D324" i="3"/>
  <c r="D323" i="3"/>
  <c r="D322" i="3"/>
  <c r="D321" i="3"/>
  <c r="D319" i="3"/>
  <c r="D318" i="3"/>
  <c r="D317" i="3"/>
  <c r="D315" i="3"/>
  <c r="D314" i="3"/>
  <c r="D313" i="3"/>
  <c r="D312" i="3"/>
  <c r="D311" i="3"/>
  <c r="D310" i="3"/>
  <c r="D309" i="3"/>
  <c r="D307" i="3"/>
  <c r="D306" i="3"/>
  <c r="D305" i="3"/>
  <c r="D304" i="3"/>
  <c r="D303" i="3"/>
  <c r="D302" i="3"/>
  <c r="D301" i="3"/>
  <c r="D300" i="3"/>
  <c r="D299" i="3"/>
  <c r="D297" i="3"/>
  <c r="D296" i="3"/>
  <c r="D295" i="3"/>
  <c r="D294" i="3"/>
  <c r="D293" i="3"/>
  <c r="D292" i="3"/>
  <c r="D289" i="3"/>
  <c r="D288" i="3"/>
  <c r="D287" i="3"/>
  <c r="D286" i="3"/>
  <c r="D284" i="3"/>
  <c r="D283" i="3"/>
  <c r="D282" i="3"/>
  <c r="D281" i="3"/>
  <c r="D280" i="3"/>
  <c r="D279" i="3"/>
  <c r="D277" i="3"/>
  <c r="D276" i="3"/>
  <c r="D275" i="3"/>
  <c r="D273" i="3"/>
  <c r="D272" i="3"/>
  <c r="D271" i="3"/>
  <c r="D270" i="3"/>
  <c r="D268" i="3"/>
  <c r="D266" i="3"/>
  <c r="D264" i="3"/>
  <c r="D263" i="3"/>
  <c r="D262" i="3"/>
  <c r="D261" i="3"/>
  <c r="D260" i="3"/>
  <c r="D259" i="3"/>
  <c r="D258" i="3"/>
  <c r="D257" i="3"/>
  <c r="D255" i="3"/>
  <c r="D254" i="3"/>
  <c r="D253" i="3"/>
  <c r="D252" i="3"/>
  <c r="D251" i="3"/>
  <c r="D250" i="3"/>
  <c r="D249" i="3"/>
  <c r="D248" i="3"/>
  <c r="D247" i="3"/>
  <c r="D246" i="3"/>
  <c r="D244" i="3"/>
  <c r="D243" i="3"/>
  <c r="D242" i="3"/>
  <c r="D240" i="3"/>
  <c r="D239" i="3"/>
  <c r="D235" i="3"/>
  <c r="D232" i="3"/>
  <c r="D230" i="3"/>
  <c r="D227" i="3"/>
  <c r="D225" i="3"/>
  <c r="D223" i="3"/>
  <c r="D221" i="3"/>
  <c r="D218" i="3"/>
  <c r="D215" i="3"/>
  <c r="D213" i="3"/>
  <c r="D211" i="3"/>
  <c r="D208" i="3"/>
  <c r="D206" i="3"/>
  <c r="D203" i="3"/>
  <c r="D201" i="3"/>
  <c r="D199" i="3"/>
  <c r="D197" i="3"/>
  <c r="D194" i="3"/>
  <c r="D192" i="3"/>
  <c r="E241" i="3"/>
  <c r="D241" i="3" s="1"/>
  <c r="D190" i="3"/>
  <c r="D188" i="3"/>
  <c r="D186" i="3"/>
  <c r="D182" i="3"/>
  <c r="D179" i="3"/>
  <c r="D176" i="3"/>
  <c r="D172" i="3"/>
  <c r="D170" i="3"/>
  <c r="D168" i="3"/>
  <c r="D165" i="3"/>
  <c r="D161" i="3"/>
  <c r="D159" i="3"/>
  <c r="D157" i="3"/>
  <c r="D155" i="3"/>
  <c r="D152" i="3"/>
  <c r="D150" i="3"/>
  <c r="D147" i="3"/>
  <c r="D145" i="3"/>
  <c r="D143" i="3"/>
  <c r="D141" i="3"/>
  <c r="D138" i="3"/>
  <c r="D135" i="3"/>
  <c r="D133" i="3"/>
  <c r="D131" i="3"/>
  <c r="D129" i="3"/>
  <c r="D127" i="3"/>
  <c r="D124" i="3"/>
  <c r="D122" i="3"/>
  <c r="D120" i="3"/>
  <c r="D117" i="3"/>
  <c r="D116" i="3"/>
  <c r="D113" i="3"/>
  <c r="D111" i="3"/>
  <c r="D107" i="3"/>
  <c r="D104" i="3"/>
  <c r="D102" i="3"/>
  <c r="D100" i="3"/>
  <c r="D98" i="3"/>
  <c r="D96" i="3"/>
  <c r="D90" i="3"/>
  <c r="D87" i="3"/>
  <c r="D85" i="3"/>
  <c r="D83" i="3"/>
  <c r="D81" i="3"/>
  <c r="D78" i="3"/>
  <c r="D75" i="3"/>
  <c r="D73" i="3"/>
  <c r="D70" i="3"/>
  <c r="D68" i="3"/>
  <c r="D66" i="3"/>
  <c r="D64" i="3"/>
  <c r="D62" i="3"/>
  <c r="D59" i="3"/>
  <c r="D56" i="3"/>
  <c r="D54" i="3"/>
  <c r="D52" i="3"/>
  <c r="D50" i="3"/>
  <c r="D48" i="3"/>
  <c r="D47" i="3"/>
  <c r="D43" i="3"/>
  <c r="D42" i="3"/>
  <c r="D41" i="3"/>
  <c r="D40" i="3"/>
  <c r="D39" i="3"/>
  <c r="D38" i="3"/>
  <c r="D36" i="3"/>
  <c r="D34" i="3"/>
  <c r="D31" i="3"/>
  <c r="D29" i="3"/>
  <c r="D27" i="3"/>
  <c r="D24" i="3"/>
  <c r="D22" i="3"/>
  <c r="D20" i="3"/>
  <c r="D17" i="3"/>
  <c r="D15" i="3"/>
  <c r="D12" i="3"/>
  <c r="D10" i="3"/>
  <c r="D121" i="4"/>
  <c r="D380" i="5" l="1"/>
  <c r="D174" i="3"/>
  <c r="F94" i="3"/>
  <c r="H267" i="3"/>
  <c r="D267" i="3" s="1"/>
  <c r="K380" i="3" l="1"/>
  <c r="K385" i="3" s="1"/>
  <c r="D94" i="3"/>
  <c r="I380" i="3"/>
  <c r="I385" i="3" s="1"/>
  <c r="J380" i="3"/>
  <c r="J385" i="3" s="1"/>
  <c r="D115" i="3"/>
  <c r="E115" i="3"/>
  <c r="G115" i="3"/>
  <c r="F115" i="3"/>
  <c r="H115" i="3"/>
  <c r="D170" i="4" l="1"/>
  <c r="G382" i="5" s="1"/>
  <c r="G385" i="5" s="1"/>
  <c r="D171" i="4"/>
  <c r="H382" i="5" s="1"/>
  <c r="H385" i="5" s="1"/>
  <c r="H121" i="3" l="1"/>
  <c r="G121" i="3"/>
  <c r="F121" i="3"/>
  <c r="D161" i="4" l="1"/>
  <c r="D159" i="4" s="1"/>
  <c r="D155" i="4"/>
  <c r="D144" i="4"/>
  <c r="D132" i="4"/>
  <c r="D113" i="4"/>
  <c r="D110" i="4"/>
  <c r="D103" i="4"/>
  <c r="D94" i="4"/>
  <c r="D90" i="4"/>
  <c r="D77" i="4"/>
  <c r="D65" i="4"/>
  <c r="D64" i="4" s="1"/>
  <c r="D58" i="4"/>
  <c r="D42" i="4"/>
  <c r="D30" i="4"/>
  <c r="D28" i="4"/>
  <c r="D24" i="4"/>
  <c r="D19" i="4"/>
  <c r="D14" i="4"/>
  <c r="D11" i="4"/>
  <c r="D10" i="4" s="1"/>
  <c r="D8" i="4"/>
  <c r="D169" i="4" l="1"/>
  <c r="D88" i="4"/>
  <c r="D86" i="4" s="1"/>
  <c r="D135" i="4"/>
  <c r="D101" i="4"/>
  <c r="D131" i="4"/>
  <c r="D48" i="4"/>
  <c r="D40" i="4" s="1"/>
  <c r="D6" i="4"/>
  <c r="D168" i="4" l="1"/>
  <c r="E382" i="5" s="1"/>
  <c r="E385" i="5" s="1"/>
  <c r="H382" i="3"/>
  <c r="G382" i="3"/>
  <c r="E382" i="3" l="1"/>
  <c r="H377" i="3"/>
  <c r="H376" i="3" s="1"/>
  <c r="G377" i="3"/>
  <c r="F377" i="3"/>
  <c r="F376" i="3" s="1"/>
  <c r="E377" i="3"/>
  <c r="E376" i="3" s="1"/>
  <c r="G376" i="3"/>
  <c r="H374" i="3"/>
  <c r="G374" i="3"/>
  <c r="G373" i="3" s="1"/>
  <c r="F374" i="3"/>
  <c r="F373" i="3" s="1"/>
  <c r="E374" i="3"/>
  <c r="E373" i="3" s="1"/>
  <c r="H373" i="3"/>
  <c r="H371" i="3"/>
  <c r="H370" i="3" s="1"/>
  <c r="G371" i="3"/>
  <c r="G370" i="3" s="1"/>
  <c r="F371" i="3"/>
  <c r="F370" i="3" s="1"/>
  <c r="E371" i="3"/>
  <c r="E370" i="3" s="1"/>
  <c r="H368" i="3"/>
  <c r="G368" i="3"/>
  <c r="F368" i="3"/>
  <c r="F367" i="3" s="1"/>
  <c r="E368" i="3"/>
  <c r="E367" i="3" s="1"/>
  <c r="H367" i="3"/>
  <c r="G367" i="3"/>
  <c r="H365" i="3"/>
  <c r="H364" i="3" s="1"/>
  <c r="G365" i="3"/>
  <c r="G364" i="3" s="1"/>
  <c r="F365" i="3"/>
  <c r="F364" i="3" s="1"/>
  <c r="E365" i="3"/>
  <c r="E364" i="3" s="1"/>
  <c r="H358" i="3"/>
  <c r="G358" i="3"/>
  <c r="F358" i="3"/>
  <c r="E358" i="3"/>
  <c r="H352" i="3"/>
  <c r="G352" i="3"/>
  <c r="F352" i="3"/>
  <c r="E352" i="3"/>
  <c r="H345" i="3"/>
  <c r="G345" i="3"/>
  <c r="F345" i="3"/>
  <c r="E345" i="3"/>
  <c r="H334" i="3"/>
  <c r="G334" i="3"/>
  <c r="F334" i="3"/>
  <c r="E334" i="3"/>
  <c r="H325" i="3"/>
  <c r="G325" i="3"/>
  <c r="F325" i="3"/>
  <c r="E325" i="3"/>
  <c r="H320" i="3"/>
  <c r="G320" i="3"/>
  <c r="F320" i="3"/>
  <c r="E320" i="3"/>
  <c r="H316" i="3"/>
  <c r="G316" i="3"/>
  <c r="F316" i="3"/>
  <c r="E316" i="3"/>
  <c r="H308" i="3"/>
  <c r="G308" i="3"/>
  <c r="F308" i="3"/>
  <c r="E308" i="3"/>
  <c r="H298" i="3"/>
  <c r="G298" i="3"/>
  <c r="F298" i="3"/>
  <c r="E298" i="3"/>
  <c r="H291" i="3"/>
  <c r="G291" i="3"/>
  <c r="F291" i="3"/>
  <c r="E291" i="3"/>
  <c r="H285" i="3"/>
  <c r="G285" i="3"/>
  <c r="F285" i="3"/>
  <c r="E285" i="3"/>
  <c r="H278" i="3"/>
  <c r="G278" i="3"/>
  <c r="F278" i="3"/>
  <c r="E278" i="3"/>
  <c r="H274" i="3"/>
  <c r="G274" i="3"/>
  <c r="F274" i="3"/>
  <c r="E274" i="3"/>
  <c r="H269" i="3"/>
  <c r="G269" i="3"/>
  <c r="F269" i="3"/>
  <c r="E269" i="3"/>
  <c r="H265" i="3"/>
  <c r="G265" i="3"/>
  <c r="F265" i="3"/>
  <c r="E265" i="3"/>
  <c r="H256" i="3"/>
  <c r="G256" i="3"/>
  <c r="F256" i="3"/>
  <c r="E256" i="3"/>
  <c r="H245" i="3"/>
  <c r="G245" i="3"/>
  <c r="F245" i="3"/>
  <c r="E245" i="3"/>
  <c r="H238" i="3"/>
  <c r="G238" i="3"/>
  <c r="F238" i="3"/>
  <c r="E238" i="3"/>
  <c r="H234" i="3"/>
  <c r="H233" i="3" s="1"/>
  <c r="G234" i="3"/>
  <c r="G233" i="3" s="1"/>
  <c r="F234" i="3"/>
  <c r="F233" i="3" s="1"/>
  <c r="E234" i="3"/>
  <c r="E233" i="3" s="1"/>
  <c r="H231" i="3"/>
  <c r="G231" i="3"/>
  <c r="F231" i="3"/>
  <c r="E231" i="3"/>
  <c r="H229" i="3"/>
  <c r="G229" i="3"/>
  <c r="F229" i="3"/>
  <c r="F228" i="3" s="1"/>
  <c r="E229" i="3"/>
  <c r="H226" i="3"/>
  <c r="G226" i="3"/>
  <c r="F226" i="3"/>
  <c r="E226" i="3"/>
  <c r="H224" i="3"/>
  <c r="G224" i="3"/>
  <c r="F224" i="3"/>
  <c r="E224" i="3"/>
  <c r="H222" i="3"/>
  <c r="G222" i="3"/>
  <c r="F222" i="3"/>
  <c r="E222" i="3"/>
  <c r="H220" i="3"/>
  <c r="G220" i="3"/>
  <c r="F220" i="3"/>
  <c r="E220" i="3"/>
  <c r="H217" i="3"/>
  <c r="H216" i="3" s="1"/>
  <c r="G217" i="3"/>
  <c r="G216" i="3" s="1"/>
  <c r="F217" i="3"/>
  <c r="F216" i="3" s="1"/>
  <c r="E217" i="3"/>
  <c r="E216" i="3" s="1"/>
  <c r="H214" i="3"/>
  <c r="G214" i="3"/>
  <c r="F214" i="3"/>
  <c r="E214" i="3"/>
  <c r="H212" i="3"/>
  <c r="G212" i="3"/>
  <c r="F212" i="3"/>
  <c r="E212" i="3"/>
  <c r="H210" i="3"/>
  <c r="G210" i="3"/>
  <c r="F210" i="3"/>
  <c r="E210" i="3"/>
  <c r="H207" i="3"/>
  <c r="G207" i="3"/>
  <c r="F207" i="3"/>
  <c r="E207" i="3"/>
  <c r="H205" i="3"/>
  <c r="G205" i="3"/>
  <c r="F205" i="3"/>
  <c r="E205" i="3"/>
  <c r="H202" i="3"/>
  <c r="G202" i="3"/>
  <c r="F202" i="3"/>
  <c r="E202" i="3"/>
  <c r="H200" i="3"/>
  <c r="G200" i="3"/>
  <c r="F200" i="3"/>
  <c r="E200" i="3"/>
  <c r="H198" i="3"/>
  <c r="G198" i="3"/>
  <c r="F198" i="3"/>
  <c r="E198" i="3"/>
  <c r="H196" i="3"/>
  <c r="G196" i="3"/>
  <c r="F196" i="3"/>
  <c r="E196" i="3"/>
  <c r="H193" i="3"/>
  <c r="G193" i="3"/>
  <c r="F193" i="3"/>
  <c r="E193" i="3"/>
  <c r="H191" i="3"/>
  <c r="G191" i="3"/>
  <c r="F191" i="3"/>
  <c r="E191" i="3"/>
  <c r="H189" i="3"/>
  <c r="G189" i="3"/>
  <c r="F189" i="3"/>
  <c r="E189" i="3"/>
  <c r="H187" i="3"/>
  <c r="G187" i="3"/>
  <c r="F187" i="3"/>
  <c r="E187" i="3"/>
  <c r="H185" i="3"/>
  <c r="G185" i="3"/>
  <c r="F185" i="3"/>
  <c r="E185" i="3"/>
  <c r="H181" i="3"/>
  <c r="H180" i="3" s="1"/>
  <c r="G181" i="3"/>
  <c r="G180" i="3" s="1"/>
  <c r="F181" i="3"/>
  <c r="F180" i="3" s="1"/>
  <c r="E181" i="3"/>
  <c r="E180" i="3" s="1"/>
  <c r="H178" i="3"/>
  <c r="G178" i="3"/>
  <c r="G177" i="3" s="1"/>
  <c r="F178" i="3"/>
  <c r="F177" i="3" s="1"/>
  <c r="E178" i="3"/>
  <c r="E177" i="3" s="1"/>
  <c r="H177" i="3"/>
  <c r="H175" i="3"/>
  <c r="G175" i="3"/>
  <c r="F175" i="3"/>
  <c r="E175" i="3"/>
  <c r="H173" i="3"/>
  <c r="G173" i="3"/>
  <c r="F173" i="3"/>
  <c r="E173" i="3"/>
  <c r="H171" i="3"/>
  <c r="G171" i="3"/>
  <c r="F171" i="3"/>
  <c r="E171" i="3"/>
  <c r="H169" i="3"/>
  <c r="G169" i="3"/>
  <c r="F169" i="3"/>
  <c r="E169" i="3"/>
  <c r="H167" i="3"/>
  <c r="G167" i="3"/>
  <c r="F167" i="3"/>
  <c r="E167" i="3"/>
  <c r="H164" i="3"/>
  <c r="G164" i="3"/>
  <c r="F164" i="3"/>
  <c r="F163" i="3" s="1"/>
  <c r="E164" i="3"/>
  <c r="E163" i="3" s="1"/>
  <c r="H163" i="3"/>
  <c r="G163" i="3"/>
  <c r="H160" i="3"/>
  <c r="G160" i="3"/>
  <c r="F160" i="3"/>
  <c r="E160" i="3"/>
  <c r="H158" i="3"/>
  <c r="G158" i="3"/>
  <c r="F158" i="3"/>
  <c r="E158" i="3"/>
  <c r="H156" i="3"/>
  <c r="G156" i="3"/>
  <c r="F156" i="3"/>
  <c r="E156" i="3"/>
  <c r="H154" i="3"/>
  <c r="G154" i="3"/>
  <c r="F154" i="3"/>
  <c r="E154" i="3"/>
  <c r="H151" i="3"/>
  <c r="G151" i="3"/>
  <c r="F151" i="3"/>
  <c r="E151" i="3"/>
  <c r="H149" i="3"/>
  <c r="G149" i="3"/>
  <c r="G148" i="3" s="1"/>
  <c r="F149" i="3"/>
  <c r="E149" i="3"/>
  <c r="H146" i="3"/>
  <c r="G146" i="3"/>
  <c r="F146" i="3"/>
  <c r="E146" i="3"/>
  <c r="H144" i="3"/>
  <c r="G144" i="3"/>
  <c r="F144" i="3"/>
  <c r="E144" i="3"/>
  <c r="H142" i="3"/>
  <c r="G142" i="3"/>
  <c r="F142" i="3"/>
  <c r="E142" i="3"/>
  <c r="H140" i="3"/>
  <c r="G140" i="3"/>
  <c r="G139" i="3" s="1"/>
  <c r="F140" i="3"/>
  <c r="E140" i="3"/>
  <c r="H137" i="3"/>
  <c r="G137" i="3"/>
  <c r="G136" i="3" s="1"/>
  <c r="F137" i="3"/>
  <c r="F136" i="3" s="1"/>
  <c r="E137" i="3"/>
  <c r="E136" i="3" s="1"/>
  <c r="H136" i="3"/>
  <c r="H134" i="3"/>
  <c r="G134" i="3"/>
  <c r="F134" i="3"/>
  <c r="E134" i="3"/>
  <c r="H132" i="3"/>
  <c r="G132" i="3"/>
  <c r="F132" i="3"/>
  <c r="E132" i="3"/>
  <c r="H130" i="3"/>
  <c r="G130" i="3"/>
  <c r="F130" i="3"/>
  <c r="E130" i="3"/>
  <c r="H128" i="3"/>
  <c r="G128" i="3"/>
  <c r="F128" i="3"/>
  <c r="E128" i="3"/>
  <c r="H126" i="3"/>
  <c r="G126" i="3"/>
  <c r="F126" i="3"/>
  <c r="E126" i="3"/>
  <c r="H123" i="3"/>
  <c r="G123" i="3"/>
  <c r="F123" i="3"/>
  <c r="E123" i="3"/>
  <c r="E121" i="3"/>
  <c r="H119" i="3"/>
  <c r="G119" i="3"/>
  <c r="F119" i="3"/>
  <c r="E119" i="3"/>
  <c r="H114" i="3"/>
  <c r="G114" i="3"/>
  <c r="F114" i="3"/>
  <c r="E114" i="3"/>
  <c r="H112" i="3"/>
  <c r="H105" i="3" s="1"/>
  <c r="G112" i="3"/>
  <c r="F112" i="3"/>
  <c r="E112" i="3"/>
  <c r="H110" i="3"/>
  <c r="G110" i="3"/>
  <c r="F110" i="3"/>
  <c r="E110" i="3"/>
  <c r="H106" i="3"/>
  <c r="G106" i="3"/>
  <c r="G105" i="3" s="1"/>
  <c r="F106" i="3"/>
  <c r="E106" i="3"/>
  <c r="H103" i="3"/>
  <c r="G103" i="3"/>
  <c r="F103" i="3"/>
  <c r="E103" i="3"/>
  <c r="H101" i="3"/>
  <c r="G101" i="3"/>
  <c r="F101" i="3"/>
  <c r="E101" i="3"/>
  <c r="H99" i="3"/>
  <c r="G99" i="3"/>
  <c r="F99" i="3"/>
  <c r="E99" i="3"/>
  <c r="H97" i="3"/>
  <c r="G97" i="3"/>
  <c r="F97" i="3"/>
  <c r="E97" i="3"/>
  <c r="H95" i="3"/>
  <c r="G95" i="3"/>
  <c r="F95" i="3"/>
  <c r="E95" i="3"/>
  <c r="H93" i="3"/>
  <c r="G93" i="3"/>
  <c r="F93" i="3"/>
  <c r="E93" i="3"/>
  <c r="H89" i="3"/>
  <c r="H88" i="3" s="1"/>
  <c r="G89" i="3"/>
  <c r="G88" i="3" s="1"/>
  <c r="F89" i="3"/>
  <c r="F88" i="3" s="1"/>
  <c r="E89" i="3"/>
  <c r="E88" i="3" s="1"/>
  <c r="H86" i="3"/>
  <c r="G86" i="3"/>
  <c r="F86" i="3"/>
  <c r="E86" i="3"/>
  <c r="H84" i="3"/>
  <c r="G84" i="3"/>
  <c r="F84" i="3"/>
  <c r="E84" i="3"/>
  <c r="H82" i="3"/>
  <c r="G82" i="3"/>
  <c r="F82" i="3"/>
  <c r="E82" i="3"/>
  <c r="H80" i="3"/>
  <c r="G80" i="3"/>
  <c r="F80" i="3"/>
  <c r="E80" i="3"/>
  <c r="H77" i="3"/>
  <c r="H76" i="3" s="1"/>
  <c r="G77" i="3"/>
  <c r="G76" i="3" s="1"/>
  <c r="F77" i="3"/>
  <c r="F76" i="3" s="1"/>
  <c r="E77" i="3"/>
  <c r="E76" i="3" s="1"/>
  <c r="H74" i="3"/>
  <c r="G74" i="3"/>
  <c r="F74" i="3"/>
  <c r="E74" i="3"/>
  <c r="H72" i="3"/>
  <c r="G72" i="3"/>
  <c r="F72" i="3"/>
  <c r="E72" i="3"/>
  <c r="H71" i="3"/>
  <c r="H69" i="3"/>
  <c r="G69" i="3"/>
  <c r="F69" i="3"/>
  <c r="E69" i="3"/>
  <c r="H67" i="3"/>
  <c r="G67" i="3"/>
  <c r="F67" i="3"/>
  <c r="E67" i="3"/>
  <c r="H65" i="3"/>
  <c r="G65" i="3"/>
  <c r="F65" i="3"/>
  <c r="E65" i="3"/>
  <c r="H63" i="3"/>
  <c r="G63" i="3"/>
  <c r="F63" i="3"/>
  <c r="E63" i="3"/>
  <c r="H61" i="3"/>
  <c r="G61" i="3"/>
  <c r="F61" i="3"/>
  <c r="E61" i="3"/>
  <c r="H58" i="3"/>
  <c r="G58" i="3"/>
  <c r="F58" i="3"/>
  <c r="F57" i="3" s="1"/>
  <c r="E58" i="3"/>
  <c r="E57" i="3" s="1"/>
  <c r="H57" i="3"/>
  <c r="G57" i="3"/>
  <c r="H55" i="3"/>
  <c r="G55" i="3"/>
  <c r="F55" i="3"/>
  <c r="E55" i="3"/>
  <c r="H53" i="3"/>
  <c r="G53" i="3"/>
  <c r="F53" i="3"/>
  <c r="E53" i="3"/>
  <c r="H51" i="3"/>
  <c r="G51" i="3"/>
  <c r="F51" i="3"/>
  <c r="E51" i="3"/>
  <c r="H49" i="3"/>
  <c r="G49" i="3"/>
  <c r="F49" i="3"/>
  <c r="E49" i="3"/>
  <c r="H46" i="3"/>
  <c r="G46" i="3"/>
  <c r="F46" i="3"/>
  <c r="E46" i="3"/>
  <c r="H37" i="3"/>
  <c r="G37" i="3"/>
  <c r="F37" i="3"/>
  <c r="E37" i="3"/>
  <c r="H35" i="3"/>
  <c r="G35" i="3"/>
  <c r="F35" i="3"/>
  <c r="E35" i="3"/>
  <c r="H33" i="3"/>
  <c r="G33" i="3"/>
  <c r="F33" i="3"/>
  <c r="E33" i="3"/>
  <c r="H30" i="3"/>
  <c r="G30" i="3"/>
  <c r="F30" i="3"/>
  <c r="E30" i="3"/>
  <c r="H28" i="3"/>
  <c r="G28" i="3"/>
  <c r="F28" i="3"/>
  <c r="E28" i="3"/>
  <c r="H26" i="3"/>
  <c r="G26" i="3"/>
  <c r="F26" i="3"/>
  <c r="E26" i="3"/>
  <c r="H23" i="3"/>
  <c r="G23" i="3"/>
  <c r="F23" i="3"/>
  <c r="E23" i="3"/>
  <c r="H21" i="3"/>
  <c r="G21" i="3"/>
  <c r="F21" i="3"/>
  <c r="E21" i="3"/>
  <c r="H19" i="3"/>
  <c r="G19" i="3"/>
  <c r="F19" i="3"/>
  <c r="E19" i="3"/>
  <c r="H16" i="3"/>
  <c r="G16" i="3"/>
  <c r="F16" i="3"/>
  <c r="E16" i="3"/>
  <c r="H14" i="3"/>
  <c r="G14" i="3"/>
  <c r="F14" i="3"/>
  <c r="E14" i="3"/>
  <c r="H11" i="3"/>
  <c r="G11" i="3"/>
  <c r="F11" i="3"/>
  <c r="E11" i="3"/>
  <c r="H9" i="3"/>
  <c r="G9" i="3"/>
  <c r="F9" i="3"/>
  <c r="E9" i="3"/>
  <c r="D377" i="3"/>
  <c r="D376" i="3" s="1"/>
  <c r="D374" i="3"/>
  <c r="D373" i="3" s="1"/>
  <c r="D371" i="3"/>
  <c r="D370" i="3" s="1"/>
  <c r="D368" i="3"/>
  <c r="D367" i="3" s="1"/>
  <c r="D365" i="3"/>
  <c r="D364" i="3" s="1"/>
  <c r="D358" i="3"/>
  <c r="D352" i="3"/>
  <c r="D345" i="3"/>
  <c r="D334" i="3"/>
  <c r="D325" i="3"/>
  <c r="D320" i="3"/>
  <c r="D316" i="3"/>
  <c r="D308" i="3"/>
  <c r="D298" i="3"/>
  <c r="D291" i="3"/>
  <c r="D285" i="3"/>
  <c r="D278" i="3"/>
  <c r="D274" i="3"/>
  <c r="D269" i="3"/>
  <c r="D265" i="3"/>
  <c r="D256" i="3"/>
  <c r="D245" i="3"/>
  <c r="D238" i="3"/>
  <c r="D234" i="3"/>
  <c r="D233" i="3" s="1"/>
  <c r="D231" i="3"/>
  <c r="D229" i="3"/>
  <c r="D226" i="3"/>
  <c r="D224" i="3"/>
  <c r="D222" i="3"/>
  <c r="D220" i="3"/>
  <c r="D217" i="3"/>
  <c r="D216" i="3" s="1"/>
  <c r="D214" i="3"/>
  <c r="D212" i="3"/>
  <c r="D210" i="3"/>
  <c r="D207" i="3"/>
  <c r="D205" i="3"/>
  <c r="D202" i="3"/>
  <c r="D200" i="3"/>
  <c r="D198" i="3"/>
  <c r="D196" i="3"/>
  <c r="D185" i="3"/>
  <c r="D187" i="3"/>
  <c r="D189" i="3"/>
  <c r="D191" i="3"/>
  <c r="D193" i="3"/>
  <c r="D178" i="3"/>
  <c r="D177" i="3" s="1"/>
  <c r="D181" i="3"/>
  <c r="D180" i="3" s="1"/>
  <c r="D169" i="3"/>
  <c r="D171" i="3"/>
  <c r="D173" i="3"/>
  <c r="D175" i="3"/>
  <c r="D167" i="3"/>
  <c r="D164" i="3"/>
  <c r="D163" i="3" s="1"/>
  <c r="D154" i="3"/>
  <c r="D156" i="3"/>
  <c r="D158" i="3"/>
  <c r="D160" i="3"/>
  <c r="D149" i="3"/>
  <c r="D151" i="3"/>
  <c r="D140" i="3"/>
  <c r="D142" i="3"/>
  <c r="D144" i="3"/>
  <c r="D146" i="3"/>
  <c r="D137" i="3"/>
  <c r="D136" i="3" s="1"/>
  <c r="D134" i="3"/>
  <c r="D132" i="3"/>
  <c r="D130" i="3"/>
  <c r="D128" i="3"/>
  <c r="D126" i="3"/>
  <c r="D119" i="3"/>
  <c r="D121" i="3"/>
  <c r="D123" i="3"/>
  <c r="D114" i="3"/>
  <c r="D112" i="3"/>
  <c r="D110" i="3"/>
  <c r="D106" i="3"/>
  <c r="D103" i="3"/>
  <c r="D101" i="3"/>
  <c r="D99" i="3"/>
  <c r="D97" i="3"/>
  <c r="D95" i="3"/>
  <c r="D93" i="3"/>
  <c r="D89" i="3"/>
  <c r="D88" i="3" s="1"/>
  <c r="D86" i="3"/>
  <c r="D84" i="3"/>
  <c r="D82" i="3"/>
  <c r="D80" i="3"/>
  <c r="D77" i="3"/>
  <c r="D76" i="3" s="1"/>
  <c r="D74" i="3"/>
  <c r="D72" i="3"/>
  <c r="D69" i="3"/>
  <c r="D67" i="3"/>
  <c r="D65" i="3"/>
  <c r="D63" i="3"/>
  <c r="D61" i="3"/>
  <c r="D58" i="3"/>
  <c r="D57" i="3" s="1"/>
  <c r="D55" i="3"/>
  <c r="D53" i="3"/>
  <c r="D51" i="3"/>
  <c r="D49" i="3"/>
  <c r="D46" i="3"/>
  <c r="D37" i="3"/>
  <c r="D35" i="3"/>
  <c r="D33" i="3"/>
  <c r="D26" i="3"/>
  <c r="D28" i="3"/>
  <c r="D30" i="3"/>
  <c r="D23" i="3"/>
  <c r="D21" i="3"/>
  <c r="D19" i="3"/>
  <c r="D16" i="3"/>
  <c r="D14" i="3"/>
  <c r="D11" i="3"/>
  <c r="D9" i="3"/>
  <c r="E105" i="3" l="1"/>
  <c r="F105" i="3"/>
  <c r="G8" i="3"/>
  <c r="D105" i="3"/>
  <c r="H8" i="3"/>
  <c r="H195" i="3"/>
  <c r="H204" i="3"/>
  <c r="D228" i="3"/>
  <c r="F18" i="3"/>
  <c r="G209" i="3"/>
  <c r="G228" i="3"/>
  <c r="E228" i="3"/>
  <c r="E290" i="3"/>
  <c r="E351" i="3"/>
  <c r="E13" i="3"/>
  <c r="E363" i="3"/>
  <c r="G118" i="3"/>
  <c r="H219" i="3"/>
  <c r="F363" i="3"/>
  <c r="D125" i="3"/>
  <c r="F25" i="3"/>
  <c r="H60" i="3"/>
  <c r="E184" i="3"/>
  <c r="F195" i="3"/>
  <c r="F290" i="3"/>
  <c r="F351" i="3"/>
  <c r="F153" i="3"/>
  <c r="F79" i="3"/>
  <c r="G18" i="3"/>
  <c r="H25" i="3"/>
  <c r="F32" i="3"/>
  <c r="H32" i="3"/>
  <c r="H45" i="3"/>
  <c r="H148" i="3"/>
  <c r="H166" i="3"/>
  <c r="H162" i="3" s="1"/>
  <c r="G195" i="3"/>
  <c r="H18" i="3"/>
  <c r="E32" i="3"/>
  <c r="E45" i="3"/>
  <c r="E118" i="3"/>
  <c r="F184" i="3"/>
  <c r="E204" i="3"/>
  <c r="G204" i="3"/>
  <c r="H209" i="3"/>
  <c r="E237" i="3"/>
  <c r="G290" i="3"/>
  <c r="G92" i="3"/>
  <c r="G219" i="3"/>
  <c r="D219" i="3"/>
  <c r="G71" i="3"/>
  <c r="D8" i="3"/>
  <c r="D32" i="3"/>
  <c r="D71" i="3"/>
  <c r="D139" i="3"/>
  <c r="D209" i="3"/>
  <c r="F13" i="3"/>
  <c r="G25" i="3"/>
  <c r="G45" i="3"/>
  <c r="F60" i="3"/>
  <c r="F71" i="3"/>
  <c r="E92" i="3"/>
  <c r="F125" i="3"/>
  <c r="E139" i="3"/>
  <c r="F148" i="3"/>
  <c r="G166" i="3"/>
  <c r="G162" i="3" s="1"/>
  <c r="F219" i="3"/>
  <c r="G237" i="3"/>
  <c r="H351" i="3"/>
  <c r="E8" i="3"/>
  <c r="E18" i="3"/>
  <c r="F45" i="3"/>
  <c r="E60" i="3"/>
  <c r="E71" i="3"/>
  <c r="E79" i="3"/>
  <c r="H92" i="3"/>
  <c r="F118" i="3"/>
  <c r="E153" i="3"/>
  <c r="F166" i="3"/>
  <c r="F162" i="3" s="1"/>
  <c r="F209" i="3"/>
  <c r="E219" i="3"/>
  <c r="H237" i="3"/>
  <c r="D45" i="3"/>
  <c r="D153" i="3"/>
  <c r="E25" i="3"/>
  <c r="H79" i="3"/>
  <c r="H290" i="3"/>
  <c r="G363" i="3"/>
  <c r="G60" i="3"/>
  <c r="E125" i="3"/>
  <c r="F139" i="3"/>
  <c r="H184" i="3"/>
  <c r="G351" i="3"/>
  <c r="H363" i="3"/>
  <c r="F8" i="3"/>
  <c r="G13" i="3"/>
  <c r="G125" i="3"/>
  <c r="H139" i="3"/>
  <c r="F204" i="3"/>
  <c r="H13" i="3"/>
  <c r="H125" i="3"/>
  <c r="G153" i="3"/>
  <c r="E166" i="3"/>
  <c r="E162" i="3" s="1"/>
  <c r="F237" i="3"/>
  <c r="F92" i="3"/>
  <c r="H118" i="3"/>
  <c r="H153" i="3"/>
  <c r="G184" i="3"/>
  <c r="H228" i="3"/>
  <c r="G32" i="3"/>
  <c r="G79" i="3"/>
  <c r="E148" i="3"/>
  <c r="E195" i="3"/>
  <c r="E209" i="3"/>
  <c r="D363" i="3"/>
  <c r="D351" i="3"/>
  <c r="D290" i="3"/>
  <c r="D237" i="3"/>
  <c r="D204" i="3"/>
  <c r="D195" i="3"/>
  <c r="D184" i="3"/>
  <c r="D166" i="3"/>
  <c r="D162" i="3" s="1"/>
  <c r="D148" i="3"/>
  <c r="D118" i="3"/>
  <c r="D92" i="3"/>
  <c r="D79" i="3"/>
  <c r="D60" i="3"/>
  <c r="D25" i="3"/>
  <c r="D18" i="3"/>
  <c r="D13" i="3"/>
  <c r="F236" i="3" l="1"/>
  <c r="E236" i="3"/>
  <c r="H7" i="3"/>
  <c r="E7" i="3"/>
  <c r="E380" i="3" s="1"/>
  <c r="E44" i="3"/>
  <c r="H44" i="3"/>
  <c r="H236" i="3"/>
  <c r="H183" i="3"/>
  <c r="F183" i="3"/>
  <c r="E91" i="3"/>
  <c r="F44" i="3"/>
  <c r="F7" i="3"/>
  <c r="F380" i="3" s="1"/>
  <c r="G183" i="3"/>
  <c r="G44" i="3"/>
  <c r="D44" i="3"/>
  <c r="D7" i="3"/>
  <c r="D91" i="3"/>
  <c r="E183" i="3"/>
  <c r="H91" i="3"/>
  <c r="G236" i="3"/>
  <c r="D183" i="3"/>
  <c r="G91" i="3"/>
  <c r="F91" i="3"/>
  <c r="G7" i="3"/>
  <c r="G380" i="3" s="1"/>
  <c r="D236" i="3"/>
  <c r="H380" i="3" l="1"/>
  <c r="G385" i="3"/>
  <c r="E385" i="3"/>
  <c r="D380" i="3"/>
  <c r="H385" i="3"/>
  <c r="D151" i="4"/>
  <c r="D119" i="4"/>
  <c r="D164" i="4" s="1"/>
  <c r="D172" i="4" l="1"/>
  <c r="D175" i="4"/>
  <c r="D382" i="3" l="1"/>
  <c r="D382" i="5"/>
  <c r="D385" i="5" s="1"/>
  <c r="F382" i="3"/>
  <c r="F385" i="3" s="1"/>
  <c r="F382" i="5"/>
  <c r="F385" i="5" s="1"/>
  <c r="D385" i="3"/>
</calcChain>
</file>

<file path=xl/sharedStrings.xml><?xml version="1.0" encoding="utf-8"?>
<sst xmlns="http://schemas.openxmlformats.org/spreadsheetml/2006/main" count="1423" uniqueCount="746">
  <si>
    <t>A</t>
  </si>
  <si>
    <t>B</t>
  </si>
  <si>
    <t>C</t>
  </si>
  <si>
    <t>D</t>
  </si>
  <si>
    <t>E</t>
  </si>
  <si>
    <t>G</t>
  </si>
  <si>
    <t>PARTIDA</t>
  </si>
  <si>
    <t>NOMBRE DE LA PARTIDA</t>
  </si>
  <si>
    <t>SERVICIOS PERSONALES</t>
  </si>
  <si>
    <t>REMUNERACIONES AL PERSONAL DE CARACTER PERMANENTE</t>
  </si>
  <si>
    <t>11100</t>
  </si>
  <si>
    <t>DIETAS</t>
  </si>
  <si>
    <t>Dietas.</t>
  </si>
  <si>
    <t>11300</t>
  </si>
  <si>
    <t>SUELDOS BASE AL PERSONAL PERMANENTE</t>
  </si>
  <si>
    <t>REMUNERACIONES AL PERSONAL DE CARACTER TRANSITORIO</t>
  </si>
  <si>
    <t>HONORARIOS ASIMILABLES A SALARIOS</t>
  </si>
  <si>
    <t>Honorarios Asimilables a Salarios.</t>
  </si>
  <si>
    <t>12200</t>
  </si>
  <si>
    <t>SUELDOS BASE AL PERSONAL EVENTUAL</t>
  </si>
  <si>
    <t>Sueldo base al personal eventual.</t>
  </si>
  <si>
    <t>REMUNERACIONES ADICIONALES Y ESPECIALES</t>
  </si>
  <si>
    <t>13200</t>
  </si>
  <si>
    <t>PRIMAS DE VACACIONES, DOMINICAL Y GRATIFICACIÓN DE FIN DE AÑO</t>
  </si>
  <si>
    <t>13300</t>
  </si>
  <si>
    <t>HORAS EXTRAORDINARIAS</t>
  </si>
  <si>
    <t>Remuneraciones por horas extraordinarias.</t>
  </si>
  <si>
    <t>13400</t>
  </si>
  <si>
    <t>COMPENSACIONES</t>
  </si>
  <si>
    <t>SEGURIDAD SOCIAL</t>
  </si>
  <si>
    <t>14100</t>
  </si>
  <si>
    <t>APORTACIONES DE SEGURIDAD SOCIAL</t>
  </si>
  <si>
    <t>14300</t>
  </si>
  <si>
    <t>APORTACIONES AL SISTEMA PARA EL RETIRO</t>
  </si>
  <si>
    <t>Aportaciones al Sistema de Ahorro para el Retiro.</t>
  </si>
  <si>
    <t>OTRAS PRESTACIONES SOCIALES Y ECONOMICAS</t>
  </si>
  <si>
    <t>15100</t>
  </si>
  <si>
    <t>CUOTAS PARA EL FONDO DE AHORRO Y FONDO DE TRABAJO</t>
  </si>
  <si>
    <t>15101</t>
  </si>
  <si>
    <t>Cuotas para el fondo de ahorro del personal.</t>
  </si>
  <si>
    <t>INDEMNIZACIONES</t>
  </si>
  <si>
    <t>15300</t>
  </si>
  <si>
    <t>PRESTACIONES Y HABERES DE RETIRO</t>
  </si>
  <si>
    <t>15301</t>
  </si>
  <si>
    <t>Prestaciones de retiro.</t>
  </si>
  <si>
    <t>15404</t>
  </si>
  <si>
    <t>Ayuda escolar.</t>
  </si>
  <si>
    <t>15405</t>
  </si>
  <si>
    <t>Apoyo familiar.</t>
  </si>
  <si>
    <t>15406</t>
  </si>
  <si>
    <t>Dotación de anteojos y Servicio dental.</t>
  </si>
  <si>
    <t>15407</t>
  </si>
  <si>
    <t>Apoyo para la superación.</t>
  </si>
  <si>
    <t>MATERIALES Y SUMINISTROS</t>
  </si>
  <si>
    <t>MATERIALES DE ADMINISTRACION, EMISION DE DOCUMENTOS Y ARTICULOS OFICIALES</t>
  </si>
  <si>
    <t>21100</t>
  </si>
  <si>
    <t>MATERIALES, ÚTILES Y EQUIPOS MENORES DE OFICINA</t>
  </si>
  <si>
    <t>21102</t>
  </si>
  <si>
    <t>Material para estudios y proyectos.</t>
  </si>
  <si>
    <t>21200</t>
  </si>
  <si>
    <t>MATERIALES Y ÚTILES DE IMPRESIÓN Y REPRODUCCIÓN</t>
  </si>
  <si>
    <t>Materiales y útiles de impresión y reproducción.</t>
  </si>
  <si>
    <t>21400</t>
  </si>
  <si>
    <t>MATERIALES, ÚTILES Y EQUIPOS MENORES DE TECNOLOGÍAS DE LA INFORMACIÓN Y COMUNICACIONES</t>
  </si>
  <si>
    <t>21600</t>
  </si>
  <si>
    <t>MATERIAL DE LIMPIEZA</t>
  </si>
  <si>
    <t>Material de limpieza.</t>
  </si>
  <si>
    <t>21700</t>
  </si>
  <si>
    <t>MATERIALES Y ÚTILES DE ENSEÑANZA</t>
  </si>
  <si>
    <t>ALIMENTOS Y UTENSILIOS</t>
  </si>
  <si>
    <t>PRODUCTOS ALIMENTICIOS PARA PERSONAS</t>
  </si>
  <si>
    <t>MATERIALES Y ARTICULOS DE CONSTRUCCION Y DE REPARACION</t>
  </si>
  <si>
    <t>PRODUCTOS MINERALES NO METÁLICOS</t>
  </si>
  <si>
    <t>CEMENTO Y PRODUCTOS DE CONCRETO</t>
  </si>
  <si>
    <t>CAL, YESO Y PRODUCTOS DE YESO</t>
  </si>
  <si>
    <t>24600</t>
  </si>
  <si>
    <t>MATERIAL ELÉCTRICO Y ELECTRÓNICO</t>
  </si>
  <si>
    <t>Material eléctrico y electrónico.</t>
  </si>
  <si>
    <t>ARTÍCULOS METÁLICOS PARA LA CONSTRUCCIÓN</t>
  </si>
  <si>
    <t>PRODUCTOS QUIMICOS, FARMACEUTICOS Y DE LABORATORIO</t>
  </si>
  <si>
    <t>25300</t>
  </si>
  <si>
    <t>MEDICINAS Y PRODUCTOS FARMACÉUTICOS</t>
  </si>
  <si>
    <t>Medicinas y productos farmacéuticos.</t>
  </si>
  <si>
    <t>25400</t>
  </si>
  <si>
    <t>MATERIALES, ACCESORIOS Y SUMINISTROS MÉDICOS</t>
  </si>
  <si>
    <t>Materiales, accesorios y suministros médicos.</t>
  </si>
  <si>
    <t>COMBUSTIBLES, LUBRICANTES Y ADITIVOS</t>
  </si>
  <si>
    <t>VESTUARIO, BLANCOS, PRENDAS DE PROTECCION Y ARTICULOS DEPORTIVOS</t>
  </si>
  <si>
    <t>27100</t>
  </si>
  <si>
    <t>VESTUARIO Y UNIFORMES</t>
  </si>
  <si>
    <t>Vestuario y uniformes.</t>
  </si>
  <si>
    <t>27200</t>
  </si>
  <si>
    <t>PRENDAS DE SEGURIDAD Y PROTECCIÓN PERSONAL</t>
  </si>
  <si>
    <t>27300</t>
  </si>
  <si>
    <t>ARTÍCULOS DEPORTIVOS</t>
  </si>
  <si>
    <t>Artículos deportivos.</t>
  </si>
  <si>
    <t>27500</t>
  </si>
  <si>
    <t>BLANCOS Y OTROS PRODUCTOS TEXTILES, EXCEPTO PRENDAS DE VESTIR</t>
  </si>
  <si>
    <t>Blancos y otros productos textiles, excepto prendas de vestir.</t>
  </si>
  <si>
    <t>29000</t>
  </si>
  <si>
    <t>HERRAMIENTAS, REFACCIONES Y ACCESORIOS MENORES</t>
  </si>
  <si>
    <t>HERRAMIENTAS MENORES</t>
  </si>
  <si>
    <t>Herramientas menores.</t>
  </si>
  <si>
    <t>SERVICIOS GENERALES</t>
  </si>
  <si>
    <t>SERVICIOS BASICOS</t>
  </si>
  <si>
    <t>31100</t>
  </si>
  <si>
    <t>ENERGÍA ELÉCTRICA</t>
  </si>
  <si>
    <t>31200</t>
  </si>
  <si>
    <t>GAS</t>
  </si>
  <si>
    <t>31300</t>
  </si>
  <si>
    <t>AGUA</t>
  </si>
  <si>
    <t>31400</t>
  </si>
  <si>
    <t>TELEFONÍA TRADICIONAL</t>
  </si>
  <si>
    <t>31800</t>
  </si>
  <si>
    <t>SERVICIOS POSTALES Y TELEGRÁFICOS</t>
  </si>
  <si>
    <t>SERVICIOS DE ARRENDAMIENTO</t>
  </si>
  <si>
    <t>32200</t>
  </si>
  <si>
    <t>ARRENDAMIENTO DE EDIFICIOS</t>
  </si>
  <si>
    <t>32600</t>
  </si>
  <si>
    <t>ARRENDAMIENTO DE MAQUINARIA, OTROS EQUIPOS Y HERRAMIENTAS</t>
  </si>
  <si>
    <t>Arrendamiento de maquinaria y equipo.</t>
  </si>
  <si>
    <t>32900</t>
  </si>
  <si>
    <t>OTROS ARRENDAMIENTOS</t>
  </si>
  <si>
    <t>32901</t>
  </si>
  <si>
    <t>SERVICIOS LEGALES, DE CONTABILIDAD, AUDITORÍA Y RELACIONADOS</t>
  </si>
  <si>
    <t>SERVICIOS FINANCIEROS, BANCARIOS Y COMERCIALES</t>
  </si>
  <si>
    <t>34100</t>
  </si>
  <si>
    <t>SERVICIOS FINANCIEROS Y BANCARIOS</t>
  </si>
  <si>
    <t>Servicios bancarios y financieros.</t>
  </si>
  <si>
    <t>34500</t>
  </si>
  <si>
    <t>SEGURO DE BIENES PATRIMONIALES</t>
  </si>
  <si>
    <t>Seguros de bienes patrimoniales.</t>
  </si>
  <si>
    <t>34700</t>
  </si>
  <si>
    <t>FLETES Y MANIOBRAS</t>
  </si>
  <si>
    <t>Fletes y maniobras.</t>
  </si>
  <si>
    <t>SERVICIOS DE INSTALACION, REPARACION, MANTENIMIENTO Y CONSERVACION</t>
  </si>
  <si>
    <t>35100</t>
  </si>
  <si>
    <t>CONSERVACIÓN Y MANTENIMIENTO MENOR DE INMUEBLES</t>
  </si>
  <si>
    <t>35200</t>
  </si>
  <si>
    <t>INSTALACIÓN, REPARACIÓN Y MANTENIMIENTO DE MOBILIARIO Y EQUIPO DE ADMINISTRACIÓN, EDUCACIONAL Y RECREATIVO</t>
  </si>
  <si>
    <t>35300</t>
  </si>
  <si>
    <t>INSTALACIÓN, REPARACIÓN Y MANTENIMIENTO DE EQUIPO DE CÓMPUTO Y TECNOLOGÍA DE LA INFORMACIÓN</t>
  </si>
  <si>
    <t>REPARACIÓN Y MANTENIMIENTO DE EQUIPO DE TRANSPORTE</t>
  </si>
  <si>
    <t>35700</t>
  </si>
  <si>
    <t>INSTALACIÓN, REPARACIÓN Y MANTENIMIENTO DE MAQUINARIA, OTROS EQUIPOS Y HERRAMIENTA</t>
  </si>
  <si>
    <t>SERVICIOS DE COMUNICACION SOCIAL Y PUBLICIDAD</t>
  </si>
  <si>
    <t>SERVICIOS DE TRASLADO Y VIATICOS</t>
  </si>
  <si>
    <t>PASAJES AÉREOS</t>
  </si>
  <si>
    <t>37200</t>
  </si>
  <si>
    <t>PASAJES TERRESTRES</t>
  </si>
  <si>
    <t>SERVICIOS OFICIALES</t>
  </si>
  <si>
    <t>38200</t>
  </si>
  <si>
    <t>GASTOS DE ORDEN SOCIAL Y CULTURAL</t>
  </si>
  <si>
    <t>38501</t>
  </si>
  <si>
    <t>OTROS SERVICIOS GENERALES</t>
  </si>
  <si>
    <t>39100</t>
  </si>
  <si>
    <t>SERVICIOS FUNERARIOS Y DE CEMENTERIOS</t>
  </si>
  <si>
    <t>39200</t>
  </si>
  <si>
    <t>IMPUESTOS Y DERECHOS</t>
  </si>
  <si>
    <t>39600</t>
  </si>
  <si>
    <t>OTROS GASTOS POR RESPONSABILIDADES</t>
  </si>
  <si>
    <t>39601</t>
  </si>
  <si>
    <t>39900</t>
  </si>
  <si>
    <t>TRANSFERENCIAS, ASIGNACIONES, SUBSIDIOS Y OTRAS AYUDAS</t>
  </si>
  <si>
    <t>AYUDAS SOCIALES</t>
  </si>
  <si>
    <t>Ayudas sociales a personas</t>
  </si>
  <si>
    <t>44101</t>
  </si>
  <si>
    <t>44200</t>
  </si>
  <si>
    <t>44201</t>
  </si>
  <si>
    <t>Becas y otras ayudas para programas de capacitación.</t>
  </si>
  <si>
    <t>44301</t>
  </si>
  <si>
    <t>Ayudas sociales a instituciones de enseñanza.</t>
  </si>
  <si>
    <t>Ayudas sociales a instituciones sin fines de lucro</t>
  </si>
  <si>
    <t>Ayudas por desastres naturales y otros siniestros</t>
  </si>
  <si>
    <t>44801</t>
  </si>
  <si>
    <t>PENSIONES Y JUBILACIONES</t>
  </si>
  <si>
    <t>Jubilaciones</t>
  </si>
  <si>
    <t>45201</t>
  </si>
  <si>
    <t>48000</t>
  </si>
  <si>
    <t>DONATIVOS</t>
  </si>
  <si>
    <t>48100</t>
  </si>
  <si>
    <t>48101</t>
  </si>
  <si>
    <t>Donativos a instituciones sin fines de lucro.</t>
  </si>
  <si>
    <t>BIENES MUEBLES, INMUEBLES E INTANGIBLES</t>
  </si>
  <si>
    <t>MOBILIARIO Y EQUIPO DE ADMINISTRACION</t>
  </si>
  <si>
    <t>51101</t>
  </si>
  <si>
    <t>51200</t>
  </si>
  <si>
    <t>51201</t>
  </si>
  <si>
    <t>Muebles, excepto de oficina y estantería.</t>
  </si>
  <si>
    <t>51300</t>
  </si>
  <si>
    <t>51301</t>
  </si>
  <si>
    <t>51501</t>
  </si>
  <si>
    <t>51900</t>
  </si>
  <si>
    <t>51901</t>
  </si>
  <si>
    <t>52000</t>
  </si>
  <si>
    <t>MOBILIARIO Y EQUIPO EDUCACIONAL Y RECREATIVO</t>
  </si>
  <si>
    <t>52100</t>
  </si>
  <si>
    <t>52101</t>
  </si>
  <si>
    <t>Equipos y aparatos audiovisuales.</t>
  </si>
  <si>
    <t>52200</t>
  </si>
  <si>
    <t>52201</t>
  </si>
  <si>
    <t>Aparatos deportivos.</t>
  </si>
  <si>
    <t>52300</t>
  </si>
  <si>
    <t>52301</t>
  </si>
  <si>
    <t>Cámaras fotográficas y de video.</t>
  </si>
  <si>
    <t>52900</t>
  </si>
  <si>
    <t>Otro mobiliario y equipo educacional y recreativo</t>
  </si>
  <si>
    <t>52901</t>
  </si>
  <si>
    <t>EQUIPO E INSTRUMENTAL MEDICO Y DE LABORATORIO</t>
  </si>
  <si>
    <t>53101</t>
  </si>
  <si>
    <t>Equipo médico y de laboratorio.</t>
  </si>
  <si>
    <t>53200</t>
  </si>
  <si>
    <t>53201</t>
  </si>
  <si>
    <t>Instrumental médico y de laboratorio.</t>
  </si>
  <si>
    <t>VEHICULOS Y EQUIPO DE TRANSPORTE</t>
  </si>
  <si>
    <t>54101</t>
  </si>
  <si>
    <t>54200</t>
  </si>
  <si>
    <t>54201</t>
  </si>
  <si>
    <t>Carrocerías y remolques.</t>
  </si>
  <si>
    <t>54900</t>
  </si>
  <si>
    <t>54901</t>
  </si>
  <si>
    <t>Otros equipos de transporte.</t>
  </si>
  <si>
    <t>EQUIPO DE DEFENSA Y SEGURIDAD</t>
  </si>
  <si>
    <t>Equipo de defensa y seguridad</t>
  </si>
  <si>
    <t>55101</t>
  </si>
  <si>
    <t>MAQUINARIA, OTROS EQUIPOS Y HERRAMIENTAS</t>
  </si>
  <si>
    <t>56301</t>
  </si>
  <si>
    <t>Maquinaria y equipo de construcción.</t>
  </si>
  <si>
    <t>56401</t>
  </si>
  <si>
    <t>Sistemas de aire acondicionado, calefacción y de refrigeración industrial y comercial.</t>
  </si>
  <si>
    <t>Equipo de comunicación y telecomunicación</t>
  </si>
  <si>
    <t>56501</t>
  </si>
  <si>
    <t>56700</t>
  </si>
  <si>
    <t>56701</t>
  </si>
  <si>
    <t>Herramientas y máquinas herramienta.</t>
  </si>
  <si>
    <t>BIENES INMUEBLES</t>
  </si>
  <si>
    <t>58100</t>
  </si>
  <si>
    <t>Terrenos.</t>
  </si>
  <si>
    <t>58301</t>
  </si>
  <si>
    <t>ACTIVOS INTANGIBLES</t>
  </si>
  <si>
    <t>59100</t>
  </si>
  <si>
    <t>Software.</t>
  </si>
  <si>
    <t>INVERSION PUBLICA</t>
  </si>
  <si>
    <t>OBRA PUBLICA EN BIENES DE DOMINIO PUBLICO</t>
  </si>
  <si>
    <t>61100</t>
  </si>
  <si>
    <t>61101</t>
  </si>
  <si>
    <t>Vivienda terminada.</t>
  </si>
  <si>
    <t>61102</t>
  </si>
  <si>
    <t>Vivienda progresiva.</t>
  </si>
  <si>
    <t>61103</t>
  </si>
  <si>
    <t>Mejoramiento de vivienda.</t>
  </si>
  <si>
    <t>61104</t>
  </si>
  <si>
    <t>Pie de casa.</t>
  </si>
  <si>
    <t>61105</t>
  </si>
  <si>
    <t>Lote de material.</t>
  </si>
  <si>
    <t>61106</t>
  </si>
  <si>
    <t>Proyectos para vivienda.</t>
  </si>
  <si>
    <t>61201</t>
  </si>
  <si>
    <t>Parques y naves industriales.</t>
  </si>
  <si>
    <t>61202</t>
  </si>
  <si>
    <t>Plantas procesadoras.</t>
  </si>
  <si>
    <t>61203</t>
  </si>
  <si>
    <t>Talleres industriales.</t>
  </si>
  <si>
    <t>61204</t>
  </si>
  <si>
    <t>Centros de acopio y distribución.</t>
  </si>
  <si>
    <t>61205</t>
  </si>
  <si>
    <t>Infraestructura para la producción.</t>
  </si>
  <si>
    <t>61206</t>
  </si>
  <si>
    <t>Espacios deportivos, recreativos y turísticos.</t>
  </si>
  <si>
    <t>61207</t>
  </si>
  <si>
    <t>Infraestructura educativa.</t>
  </si>
  <si>
    <t>61208</t>
  </si>
  <si>
    <t>Infraestructura en salud.</t>
  </si>
  <si>
    <t>61209</t>
  </si>
  <si>
    <t>Instalaciones públicas.</t>
  </si>
  <si>
    <t>61210</t>
  </si>
  <si>
    <t>Estudios y proyectos no habitacionales.</t>
  </si>
  <si>
    <t>61301</t>
  </si>
  <si>
    <t>Extracción, conducción y suministro de agua.</t>
  </si>
  <si>
    <t>61302</t>
  </si>
  <si>
    <t>Generación y suministro de energía eléctrica</t>
  </si>
  <si>
    <t>61303</t>
  </si>
  <si>
    <t>Telecomunicaciones.</t>
  </si>
  <si>
    <t>61304</t>
  </si>
  <si>
    <t>Proyectos de abastecimiento de agua, electricidad y telecomunicaciones.</t>
  </si>
  <si>
    <t>61305</t>
  </si>
  <si>
    <t>Agua potable.</t>
  </si>
  <si>
    <t>61306</t>
  </si>
  <si>
    <t>Alcantarillado.</t>
  </si>
  <si>
    <t>61307</t>
  </si>
  <si>
    <t>Drenajes.</t>
  </si>
  <si>
    <t>61308</t>
  </si>
  <si>
    <t>Letrinas.</t>
  </si>
  <si>
    <t>61400</t>
  </si>
  <si>
    <t>61401</t>
  </si>
  <si>
    <t>División de terrenos.</t>
  </si>
  <si>
    <t>61402</t>
  </si>
  <si>
    <t>Obras de urbanización.</t>
  </si>
  <si>
    <t>61403</t>
  </si>
  <si>
    <t>Proyectos de división y urbanización.</t>
  </si>
  <si>
    <t>61501</t>
  </si>
  <si>
    <t>Carreteras, autopistas y aeropistas.</t>
  </si>
  <si>
    <t>61502</t>
  </si>
  <si>
    <t>Caminos rurales.</t>
  </si>
  <si>
    <t>61503</t>
  </si>
  <si>
    <t>Puentes y pasos a desnivel.</t>
  </si>
  <si>
    <t>61504</t>
  </si>
  <si>
    <t>Proyectos de vías de comunicación.</t>
  </si>
  <si>
    <t>61600</t>
  </si>
  <si>
    <t>61601</t>
  </si>
  <si>
    <t>Presas y represas.</t>
  </si>
  <si>
    <t>61605</t>
  </si>
  <si>
    <t>Otras construcciones</t>
  </si>
  <si>
    <t>61606</t>
  </si>
  <si>
    <t>Proyectos especiales</t>
  </si>
  <si>
    <t>61701</t>
  </si>
  <si>
    <t>Equipamientos de salud.</t>
  </si>
  <si>
    <t>61702</t>
  </si>
  <si>
    <t>Equipamientos educativos.</t>
  </si>
  <si>
    <t>61703</t>
  </si>
  <si>
    <t>Equipamientos deportivos y recreativos.</t>
  </si>
  <si>
    <t>61704</t>
  </si>
  <si>
    <t>Equipamientos turísticos y culturales.</t>
  </si>
  <si>
    <t>61705</t>
  </si>
  <si>
    <t>Equipamientos asistenciales.</t>
  </si>
  <si>
    <t>61706</t>
  </si>
  <si>
    <t>Proyectos de instalaciones y equipamientos.</t>
  </si>
  <si>
    <t>61900</t>
  </si>
  <si>
    <t>61901</t>
  </si>
  <si>
    <t>Preparación de terrenos.</t>
  </si>
  <si>
    <t>61902</t>
  </si>
  <si>
    <t>61903</t>
  </si>
  <si>
    <t>Instalaciones, terminados y acabados finales.</t>
  </si>
  <si>
    <t>61904</t>
  </si>
  <si>
    <t>Proyectos de instalación y equipamientos.</t>
  </si>
  <si>
    <t>OBRA PUBLICA EN BIENES PROPIOS</t>
  </si>
  <si>
    <t>62100</t>
  </si>
  <si>
    <t>62101</t>
  </si>
  <si>
    <t>62102</t>
  </si>
  <si>
    <t>62103</t>
  </si>
  <si>
    <t>62104</t>
  </si>
  <si>
    <t>62105</t>
  </si>
  <si>
    <t>Predios.</t>
  </si>
  <si>
    <t>62106</t>
  </si>
  <si>
    <t>62201</t>
  </si>
  <si>
    <t>62202</t>
  </si>
  <si>
    <t>62203</t>
  </si>
  <si>
    <t>62204</t>
  </si>
  <si>
    <t>62205</t>
  </si>
  <si>
    <t>62206</t>
  </si>
  <si>
    <t>62207</t>
  </si>
  <si>
    <t>Proyectos no habitacionales.</t>
  </si>
  <si>
    <t>62208</t>
  </si>
  <si>
    <t>Casetas de bombeo.</t>
  </si>
  <si>
    <t>62209</t>
  </si>
  <si>
    <t>Casetas para controles electromecánicos.</t>
  </si>
  <si>
    <t>62300</t>
  </si>
  <si>
    <t>62301</t>
  </si>
  <si>
    <t>62302</t>
  </si>
  <si>
    <t>Generación y suministro de energía eléctrica.</t>
  </si>
  <si>
    <t>62303</t>
  </si>
  <si>
    <t>62304</t>
  </si>
  <si>
    <t>62305</t>
  </si>
  <si>
    <t>Plantas potabilizadoras.</t>
  </si>
  <si>
    <t>62306</t>
  </si>
  <si>
    <t>Tanques de almacenamiento de agua.</t>
  </si>
  <si>
    <t>62307</t>
  </si>
  <si>
    <t>Distritos hidrométricos.</t>
  </si>
  <si>
    <t>62400</t>
  </si>
  <si>
    <t>62401</t>
  </si>
  <si>
    <t>62402</t>
  </si>
  <si>
    <t>62403</t>
  </si>
  <si>
    <t>62500</t>
  </si>
  <si>
    <t>62501</t>
  </si>
  <si>
    <t>62502</t>
  </si>
  <si>
    <t>62503</t>
  </si>
  <si>
    <t>62504</t>
  </si>
  <si>
    <t>Proyectos de construcción de vías de comunicación.</t>
  </si>
  <si>
    <t>62600</t>
  </si>
  <si>
    <t>62601</t>
  </si>
  <si>
    <t>62603</t>
  </si>
  <si>
    <t>Rehabilitación y mantenimiento de cuerpos de agua.</t>
  </si>
  <si>
    <t>62604</t>
  </si>
  <si>
    <t>Andenes y vías férreas.</t>
  </si>
  <si>
    <t>62605</t>
  </si>
  <si>
    <t>Red de alcantarillado sanitario.</t>
  </si>
  <si>
    <t>62606</t>
  </si>
  <si>
    <t>Colectores Sanitarios.</t>
  </si>
  <si>
    <t>62607</t>
  </si>
  <si>
    <t>Plantas de tratamiento de aguas residuales.</t>
  </si>
  <si>
    <t>62608</t>
  </si>
  <si>
    <t>Drenes y cárcamos de rebombeo.</t>
  </si>
  <si>
    <t>62609</t>
  </si>
  <si>
    <t>Colectores pluviales.</t>
  </si>
  <si>
    <t>62700</t>
  </si>
  <si>
    <t>62701</t>
  </si>
  <si>
    <t>Equipamiento de salud.</t>
  </si>
  <si>
    <t>62702</t>
  </si>
  <si>
    <t>62703</t>
  </si>
  <si>
    <t>62704</t>
  </si>
  <si>
    <t>62705</t>
  </si>
  <si>
    <t>62706</t>
  </si>
  <si>
    <t>Proyectos de Instalaciones y equipamientos.</t>
  </si>
  <si>
    <t>62707</t>
  </si>
  <si>
    <t>Instalaciones eléctricas en construcciones.</t>
  </si>
  <si>
    <t>62708</t>
  </si>
  <si>
    <t>Instalaciones electromecánicas.</t>
  </si>
  <si>
    <t>62709</t>
  </si>
  <si>
    <t>Sistemas de control y regularización.</t>
  </si>
  <si>
    <t>62710</t>
  </si>
  <si>
    <t>Automatización e instrumentación de distritos hidrométricos.</t>
  </si>
  <si>
    <t>62900</t>
  </si>
  <si>
    <t>62901</t>
  </si>
  <si>
    <t>62902</t>
  </si>
  <si>
    <t>62903</t>
  </si>
  <si>
    <t>62904</t>
  </si>
  <si>
    <t>62905</t>
  </si>
  <si>
    <t>Limpieza de ríos y drenes.</t>
  </si>
  <si>
    <t>63000</t>
  </si>
  <si>
    <t>PROYECTOS PRODUCTIVOS Y ACCIONES DE FOMENTO</t>
  </si>
  <si>
    <t>63100</t>
  </si>
  <si>
    <t>63101</t>
  </si>
  <si>
    <t>Estudios.</t>
  </si>
  <si>
    <t>63102</t>
  </si>
  <si>
    <t>Proyectos productivos.</t>
  </si>
  <si>
    <t>63103</t>
  </si>
  <si>
    <t>Proyectos económicos y de infraestructura.</t>
  </si>
  <si>
    <t>63104</t>
  </si>
  <si>
    <t>Proyectos sociales.</t>
  </si>
  <si>
    <t>63105</t>
  </si>
  <si>
    <t>Preparación de proyectos.</t>
  </si>
  <si>
    <t>63200</t>
  </si>
  <si>
    <t>63201</t>
  </si>
  <si>
    <t>63202</t>
  </si>
  <si>
    <t>63203</t>
  </si>
  <si>
    <t>63204</t>
  </si>
  <si>
    <t>Desarrollo y mejoramiento institucional.</t>
  </si>
  <si>
    <t>DEUDA PUBLICA</t>
  </si>
  <si>
    <t>AMORTIZACION DE LA DEUDA PUBLICA</t>
  </si>
  <si>
    <t>91101</t>
  </si>
  <si>
    <t>INTERESES DE LA DEUDA PUBLICA</t>
  </si>
  <si>
    <t>Intereses de la deuda interna con instituciones de crédito</t>
  </si>
  <si>
    <t>92101</t>
  </si>
  <si>
    <t>COMISIONES DE LA DEUDA PUBLICA</t>
  </si>
  <si>
    <t>Comisiones de la deuda pública interna</t>
  </si>
  <si>
    <t>93101</t>
  </si>
  <si>
    <t>GASTOS DE LA DEUDA PUBLICA</t>
  </si>
  <si>
    <t>94101</t>
  </si>
  <si>
    <t>99000</t>
  </si>
  <si>
    <t>ADEUDOS DE EJERCICIOS FISCALES ANTERIORES (ADEFAS)</t>
  </si>
  <si>
    <t>99100</t>
  </si>
  <si>
    <t>ADEFAS</t>
  </si>
  <si>
    <t>99101</t>
  </si>
  <si>
    <t>TOTALES</t>
  </si>
  <si>
    <t>COLUMNA A 
PARTIDA</t>
  </si>
  <si>
    <t>COLUMNA B 
NOMBRE DE LA PARTIDA</t>
  </si>
  <si>
    <t xml:space="preserve">COLUMNA C
PRESUPUESTO DE EGRESOS APROBADO </t>
  </si>
  <si>
    <t>COLUMNA D 
PRESUPUESTO DE EGRESOS MODIFICADO</t>
  </si>
  <si>
    <t>COLUMNA G
FORTAMUN 2015</t>
  </si>
  <si>
    <t xml:space="preserve">F </t>
  </si>
  <si>
    <t>COLUMNA I
FISM 2015</t>
  </si>
  <si>
    <t>COLUMNA J
FISM 2014</t>
  </si>
  <si>
    <t>COLUMNA M
FINANCIAMIENTO INTERNO 2015</t>
  </si>
  <si>
    <t>Se deberá indicar el importe en las partidas del gasto en las que se va a  ejercer el recurso proveniente del FORTAMUN autorizado para el ejercicio 2015, pendiente de ejercer al 1 de enero de 2016.</t>
  </si>
  <si>
    <t>Se deberá indicar el importe en las partidas del gasto en las que se va a  ejercer el recurso proveniente del FISM autorizado para el ejercicio 2015, pendiente de ejercer al 1 de enero de 2016.</t>
  </si>
  <si>
    <t>Es el número que corresponde a la partida de la cuenta de acuerdo al Clasificador por objeto del gasto, este no debe ser modificado, ni se deberá agregar cuenta alguna sin previa autorización del Órgano de Fiscalización del Estado.</t>
  </si>
  <si>
    <t>Se deberá indicar el importe en las partidas del gasto en las que se va a  ejercer el recurso proveniente del Fondo de Aportaciones para la Infraestructura autorizado para el ejercicio 2014, pendiente de ejercer al 1 de enero de 2016.</t>
  </si>
  <si>
    <t>Se deberá indicar el importe en las partidas del gasto en las que se va a  ejercer el recurso proveniente del Financiemiento Interno autorizado para el ejercicio 2015, pendiente de ejercer al 1 de enero de 2016.</t>
  </si>
  <si>
    <t>Sueldos base al personal permanente</t>
  </si>
  <si>
    <t>Primas de vacaciones y dominical y Gratificación de fin de Año.</t>
  </si>
  <si>
    <t>Aportaciones de seguridad social.</t>
  </si>
  <si>
    <t>Aportaciones para Seguros.</t>
  </si>
  <si>
    <t>Prestaciones Contractuales</t>
  </si>
  <si>
    <t>Materiales, útiles y Equipos Menores de Oficina.</t>
  </si>
  <si>
    <t>Materiales y Útiles de Enseñanza.</t>
  </si>
  <si>
    <t>Productos alimenticios para personas.</t>
  </si>
  <si>
    <t>Combustibles, Lubricantes y Aditivos.</t>
  </si>
  <si>
    <t>Prendas de seguridad y protección personal.</t>
  </si>
  <si>
    <t>Energía eléctrica.</t>
  </si>
  <si>
    <t>Gas.</t>
  </si>
  <si>
    <t>Agua.</t>
  </si>
  <si>
    <t>Telefonía Tradicional</t>
  </si>
  <si>
    <t>Servicio postal y Telegráfico</t>
  </si>
  <si>
    <t>Arrendamiento de edificios.</t>
  </si>
  <si>
    <t>Arrendamiento de Equipo de Maquinaria otros Equipos y Herramientas.</t>
  </si>
  <si>
    <t>Mantenimiento y conservación menor de inmuebles.</t>
  </si>
  <si>
    <t>Instalación, Reparación y Mantenimiento de Maquinarias, Otros Equipos y Herramientas.</t>
  </si>
  <si>
    <t>Reparación y Mantenimiento de Equipo de Transporte.</t>
  </si>
  <si>
    <t>Instalación, Reparación y Mantenimiento de Equipo de Cómputo y Tecnología de la Información</t>
  </si>
  <si>
    <t>Instalación, Reparación y Mantenimiento de Mobiliario y Equipo de Administración, Educacional y Recreativo.</t>
  </si>
  <si>
    <t>Difusión por Radio, Televisión y Otros Medios de Mensajes sobre Programas y Actividades Gubernamentales</t>
  </si>
  <si>
    <t>Pasajes aéreos.</t>
  </si>
  <si>
    <t>Pasajes terrestres.</t>
  </si>
  <si>
    <t>Gastos de orden social y cultural.</t>
  </si>
  <si>
    <t>Servicios Funerarios y de Cementerios.</t>
  </si>
  <si>
    <t>Impuestos y derechos.</t>
  </si>
  <si>
    <t>Otros servicios generales.</t>
  </si>
  <si>
    <t>Transferencias Otorgadas a Entidades Paraestatales no Empresariales y no Financieras</t>
  </si>
  <si>
    <t>Compensaciones.</t>
  </si>
  <si>
    <t>Se deberá indicar el importe en las partidas del gasto en que se va a  ejercer el recurso proveniente de recursos de convenios como son: FOPEDEP, FORTASEG, 3 X 1 Migrantes, HABITAT, Empleo temporal, Desarrollo de Zonas Prioritarias, Rescate de Espacios Públicos, CONADE Infraestructura deportiva, Contingencia tipo A y tipo B, Infraestructura de cultura, Instituto de la Mujer, Comunidades saludables, Fondo de apoyo para Migrantes, Fondo de apoyo en infraestructura, proyectos de desarrollo regional, comunidades de desarrollo indígena, COESVI, CECyTed e Instituto de la Juventud.</t>
  </si>
  <si>
    <t>Materiales, Útiles y Equipos Menores de Tecnologías  de la Información y Comunicaciones.</t>
  </si>
  <si>
    <t>Es el nombre que corresponde a la partida de la cuenta de acuerdo al Clasificador por objeto del gasto. Este no debe ser modificado, ni se deberá agregar cuenta alguna sin previa autorización del Órgano de Fiscalización del Estado.</t>
  </si>
  <si>
    <t>PARTICIPACIONES RAMO 28</t>
  </si>
  <si>
    <t>TRANSFERENCIAS AL RESTO DEL SECTOR PÚBLICO</t>
  </si>
  <si>
    <t>Indemnizaciones</t>
  </si>
  <si>
    <t>Productos minerales no metálicos</t>
  </si>
  <si>
    <t>Cemento y productos de concreto</t>
  </si>
  <si>
    <t>Cal, yeso y productos de yeso</t>
  </si>
  <si>
    <t>Artículos metálicos para la construcción</t>
  </si>
  <si>
    <t>Otros Arrendamientos</t>
  </si>
  <si>
    <t>SERVICIOS PROFESIONALES, CIENTÍFICOS, TÉCNICOS Y OTROS SERVICIOS</t>
  </si>
  <si>
    <t>Servicios legales, de contabilidad, auditoría y relacionados</t>
  </si>
  <si>
    <t>DIFUSION POR RADIO, TELEVISIÓN Y OTROS MEDIOS DE MENSAJES SOBRE PROGRAMAS Y ACTIVIDADES GUBERNAMENTALES</t>
  </si>
  <si>
    <t>VIATICOS EN EL PAIS</t>
  </si>
  <si>
    <t>Viáticos en el pais</t>
  </si>
  <si>
    <t>VIATICOS EN EL EXTRANJERO</t>
  </si>
  <si>
    <t>Viaticos en el extranjero</t>
  </si>
  <si>
    <t>GASTOS DE REPRESENTACIÓN</t>
  </si>
  <si>
    <t>Gastos de representación</t>
  </si>
  <si>
    <t>Otros gastos por responsabilidades</t>
  </si>
  <si>
    <t>TRANSFERENCIAS OTORGADAS A ENTIDADES PARAESTATALES NO EMPRESARIALES Y NO FINANCIERAS</t>
  </si>
  <si>
    <t>AYUDAS SOCIALES A PERSONAS</t>
  </si>
  <si>
    <t>AYUDAS SOCIALES A INSTITUCIONES SIN FINES DE LUCRO</t>
  </si>
  <si>
    <t>AYUDAS POR DESASTRES NATURALES Y OTROS SINIESTROS</t>
  </si>
  <si>
    <t>JUBILACIONES</t>
  </si>
  <si>
    <t>MUEBLES DE OFICINA Y ESTANTERIA</t>
  </si>
  <si>
    <t>Muebles de oficina y estanteria</t>
  </si>
  <si>
    <t>MUEBLES, EXCEPTO DE OFICINA Y ESTANTERIA</t>
  </si>
  <si>
    <t>BIENES ARTÍSTICOS, CULTURALES Y CIENTÍFICOS</t>
  </si>
  <si>
    <t>Bienes artísticos,  culturales y científicos.</t>
  </si>
  <si>
    <t>EQUIPO DE COMPUTO Y TECNÓLOGIA DE LA INFORMACIÓN</t>
  </si>
  <si>
    <t>Equipo de computo y tecnología de la información</t>
  </si>
  <si>
    <t>OTRO MOBILIARIO Y EQUIPO DE ADMINISTRACIÓN</t>
  </si>
  <si>
    <t>Otro mobiliario y equipo de administración.</t>
  </si>
  <si>
    <t>EQUIPOS Y APARATOS AUDIOVISUALES</t>
  </si>
  <si>
    <t>APARATOS DEPORTIVOS.</t>
  </si>
  <si>
    <t>CÁMARAS FOTOGRÁFICAS Y DE VIDEO.</t>
  </si>
  <si>
    <t>OTRO MOBILIARIO Y EQUIPO EDUCACIONAL Y RECREATIVO</t>
  </si>
  <si>
    <t>EQUIPO MÉDICO Y DE LABORATORIO.</t>
  </si>
  <si>
    <t>INSTRUMENTAL MÉDICO Y DE LABORATORIO.</t>
  </si>
  <si>
    <t>AUTOMOVILES Y EQUIPO TERRESTRE</t>
  </si>
  <si>
    <t>Vehículos y equipo terrestre</t>
  </si>
  <si>
    <t>CARROCERIAS Y REMOLQUES.</t>
  </si>
  <si>
    <t>OTROS EQUIPOS DE TRANSPORTE.</t>
  </si>
  <si>
    <t>MAQUINARIA Y EQUIPO DE CONSTRUCCIÓN.</t>
  </si>
  <si>
    <t>SISTEMA DE AIRE ACONDICIONADO, CALEFACCIÓN Y DE REFRIGERACIÓN INDUSTRIAL Y COMERCIAL</t>
  </si>
  <si>
    <t>EQUIPO DE COMUNICACIÓN Y TELECOMUNICACIÓN</t>
  </si>
  <si>
    <t>HERRAMIENTAS Y MÁQUINAS HERRAMIENTA.</t>
  </si>
  <si>
    <t>TERRENOS.</t>
  </si>
  <si>
    <t>EDIFICIOS NO RESIDENCIALES.</t>
  </si>
  <si>
    <t>Edificios no residenciales.</t>
  </si>
  <si>
    <t>SOFTWARE.</t>
  </si>
  <si>
    <t>EDIFICACIÓN NO HABITACIONAL</t>
  </si>
  <si>
    <t>EDIFICACIÓN HABITACIONAL</t>
  </si>
  <si>
    <t>CONSTRUCCIÓN DE OBRAS PARA EL ABASTECIMIENTO DE AGUA, PETRÓLEO, GAS, ELECTRICIDAD Y TELECOMUNICACIONES.</t>
  </si>
  <si>
    <t>DIVISIÓN DE TERRENOS Y CONSTRUCCIÓN DE OBRAS URBANAS.</t>
  </si>
  <si>
    <t>CONSTRUCCIÓN DE VIAS DE COMUNICACIÓN</t>
  </si>
  <si>
    <t>OTRAS CONSTRUCCIONES DE INGENIERÍA CIVIL U OBRA PESADA</t>
  </si>
  <si>
    <t>INSTALACIONES Y EQUIPAMIENTO EN CONSTRUCCIONES</t>
  </si>
  <si>
    <t>TRABAJOS DE ACABADOS EN EDIFICACIONES Y OTROS TRABAJOS ESPECIALIZADOS</t>
  </si>
  <si>
    <t>EDIFICACIÓN  NO HABITACIONAL</t>
  </si>
  <si>
    <t>ESTUDIOS, FORMULACIÓN Y EVALUACIÓN DE PROYECTOS PRODUCTIVOS NO INCLUIDOS EN CONCEPTOS ANTERIORES DE ESTE CAPÍTULO.</t>
  </si>
  <si>
    <t>EJECUCIÓN DE PROYECTOS PRODUCTIVOS NO INCLUIDOS EN CONCEPTOS ANTRIORES DE ESTE CAPÍTULO.</t>
  </si>
  <si>
    <t xml:space="preserve">AMORTIZACIÓN DE LA DEUDA INTERNA CON INSTITUCIONES DE CRÉDITO </t>
  </si>
  <si>
    <t xml:space="preserve">Amortización de la deuda interna con instituciones de crédito </t>
  </si>
  <si>
    <t>INTERESES DE LA DEUDA INTERNA CON INSTITUCIONES DE CRÉDITO</t>
  </si>
  <si>
    <t>COMISIONES DE LA DEUDA INTERNA</t>
  </si>
  <si>
    <t>GASTOS DE LA DEUDA PÚBLICA INTERNA</t>
  </si>
  <si>
    <t>Gastos de la deuda pública interna.</t>
  </si>
  <si>
    <t>APORTACIONES PARA SEGUROS.</t>
  </si>
  <si>
    <t>COLUMNA I
CONVENIOS</t>
  </si>
  <si>
    <t>Se deberá indicar el importe en las partidas del gasto en las que se va a ejercer el recurso proveniente de impuestos, derechos, productos, contribuciones de mejoras y  aprovechamientos</t>
  </si>
  <si>
    <t>COLUMNA F
PARTICIPACIONES</t>
  </si>
  <si>
    <t>COLUMNA E
RECURSOS FISCALES</t>
  </si>
  <si>
    <t>Se deberá capturar la información relativa al presupuesto total aprobado.</t>
  </si>
  <si>
    <t>Se deberá capturar la información relativa al presupuesto total modificado.</t>
  </si>
  <si>
    <r>
      <rPr>
        <b/>
        <u/>
        <sz val="9"/>
        <color rgb="FF000000"/>
        <rFont val="Tahoma"/>
        <family val="2"/>
      </rPr>
      <t>El Presupuesto de Egresos 2019 Modificado deberá estar igualado a la Ley de Ingresos 2019 Modificada</t>
    </r>
    <r>
      <rPr>
        <b/>
        <sz val="9"/>
        <color rgb="FF000000"/>
        <rFont val="Tahoma"/>
        <family val="2"/>
      </rPr>
      <t>, y deberá presentarse conforme a lo siguiente:</t>
    </r>
  </si>
  <si>
    <t>Se deberá indicar el importe en las partidas del gasto en las que se va a ejercer el recurso proveniente de PARTICIPACIONES autorizados para el ejercicio 2019</t>
  </si>
  <si>
    <t>COLUMNA G
FORTAMUN 2019</t>
  </si>
  <si>
    <t>Se deberá indicar el importe en las partidas del gasto en las que se va a  ejercer el recurso proveniente del FORTAMUN autorizado para el ejercicio 2019</t>
  </si>
  <si>
    <t>COLUMNA H
FISM 2019</t>
  </si>
  <si>
    <t>Se deberá indicar el importe en las partidas del gasto en las que se va a  ejercer el recurso proveniente del FISM autorizado para el ejercicio 2019</t>
  </si>
  <si>
    <t>COLUMNA J
FINANCIAMIENTO INTERNO 2019</t>
  </si>
  <si>
    <t>Se deberá indicar el importe en las partidas del gasto en las que se va a  ejercer el recurso proveniente del Financiemiento Interno, autorizado para el ejercicio 2019</t>
  </si>
  <si>
    <t>ANEXO 7
INSTRUCTIVO PRESUPUESTO DE EGRESOS 2019</t>
  </si>
  <si>
    <t>MUNICIPIO DE TAMAZULA, DGO.</t>
  </si>
  <si>
    <t>No.</t>
  </si>
  <si>
    <t>NOMBRE</t>
  </si>
  <si>
    <t>INGRESO ESTIMADO</t>
  </si>
  <si>
    <t>IMPUESTOS</t>
  </si>
  <si>
    <t>IMPUESTOS SOBRE LOS INGRESOS</t>
  </si>
  <si>
    <t>SOBRE DIVERSIONES Y ESPECTÁCULOS PÚBLICOS</t>
  </si>
  <si>
    <t>IMPUESTOS SOBRE EL PATRIMONIO</t>
  </si>
  <si>
    <t>PREDIAL</t>
  </si>
  <si>
    <t>IMPUESTO DEL EJERCICIO</t>
  </si>
  <si>
    <t>IMPUESTO DE EJERCICIOS ANTERIORES</t>
  </si>
  <si>
    <t>IMPUESTOS SOBRE LA PRODUCCIÓN, EL CONSUMO Y LAS TRANSACCIONES</t>
  </si>
  <si>
    <t>SOBRE ACTIVIDADES COMERCIALES Y OFICIOS AMBULANTES</t>
  </si>
  <si>
    <t>SOBRE EJERCICIOS DE ACT. MERC., INDUST., AGRIC. Y GANADERAS</t>
  </si>
  <si>
    <t>SOBRE ANUNCIOS</t>
  </si>
  <si>
    <t>SOBRE TRASLACIÓN DE DOMINIO DE BIENES INMUEBLES</t>
  </si>
  <si>
    <t>ACCESORIOS DE IMPUESTOS</t>
  </si>
  <si>
    <t>RECARGOS</t>
  </si>
  <si>
    <t>INDEMNIZACION</t>
  </si>
  <si>
    <t>GASTOS DE EJECUCIÓN</t>
  </si>
  <si>
    <t>MULTAS</t>
  </si>
  <si>
    <t>OTROS IMPUESTOS</t>
  </si>
  <si>
    <t>ADICIONALES SOBRE IMPUESTOS</t>
  </si>
  <si>
    <t>IMPUESTOS NO COMPRENDIDOS EN LA LEY DE INGRESOS VIGENTE, CAUSADOS EN EJERCICIOS FISCALES ANTERIORES   PENDIENTES DE LIQUIDACIÓN O PAGO.</t>
  </si>
  <si>
    <t>CONTRIBUCIONES DE  MEJORAS</t>
  </si>
  <si>
    <t>CONTRIBUCIÓN DE MEJORAS POR OBRAS PÚBLICAS</t>
  </si>
  <si>
    <t>LAS DE CAPTACIÓN DE AGUA</t>
  </si>
  <si>
    <t>LAS DE INSTALACIÓN DE TUBERÍAS DE DISTRIBUCIÓN DE AGUA</t>
  </si>
  <si>
    <t>LAS DE CONSTRUCCIÓN O RECONSTRUCCIÓN DE ALCANTARILLADO, DRENAJE, DESAGÜE, ENTUBAMIENTO DE AGUAS DE RIOS, ARROYOS Y CANALES</t>
  </si>
  <si>
    <t>LAS DE PAVIMENTACIÓN DE CALLES Y AVENIDAS</t>
  </si>
  <si>
    <t>LAS DE APERTURA, AMPLIACIÓN Y PROLONGACIÓN DE CALLES Y AVENIDAS</t>
  </si>
  <si>
    <t>LAS DE CONSTRUCCIÓN Y RECONSTRUCCIÓN DE BANQUETAS</t>
  </si>
  <si>
    <t>LAS DE INSTALACIÓN DE ALUMBRADO PÚBLICO</t>
  </si>
  <si>
    <t>CONTRIBUCIONES DE MEJORAS NO COMPRENDIDAS EN LA LEY DE INGRESOS VIGENTE, CAUSADAS EN EJERCICIOS FISCALES ANTERIORES   PENDIENTES DE LIQUIDACIÓN O PAGO.</t>
  </si>
  <si>
    <t>DERECHOS</t>
  </si>
  <si>
    <t>DERECHOS POR EL USO, GOCE, APROVECHAMIENTO O EXPLOTACIÓN DE BIENES DE DOMINIO PÚBLICO</t>
  </si>
  <si>
    <t>SOBRE VEHÍCULOS</t>
  </si>
  <si>
    <t>POR LA EXPLOTACIÓN COMERCIAL DE MATERIALES DE CONSTRUCCIÓN</t>
  </si>
  <si>
    <t>CANALIZACIÓN DE INSTALACIONES SUBTERRÁNEAS, DE CASETAS TELEFÓNICAS Y POSTES DE LUZ</t>
  </si>
  <si>
    <t>POR ESTABLECIMIENTO DE INSTALACIÓN  DE MOBILIARIO URBANO Y PUBLICITARIO EN LA VÍA PÚBLICA.</t>
  </si>
  <si>
    <t>POR ESTACIONAMIENTO DE VEHÍCULOS EN LA VÍA PÚBLICA EN AQUELLOS LUGARES DONDE EXISTEN APARATOS MARCADORES DE TIEMPO</t>
  </si>
  <si>
    <t>DERECHOS POR PRESTACION DE SERVICIOS</t>
  </si>
  <si>
    <t>POR SERVICIOS DE RASTRO</t>
  </si>
  <si>
    <t>POR LA PRESTACIÓN DE SERVICIOS DE PANTEONES MUNICIPALES.</t>
  </si>
  <si>
    <t>POR  SERVICIO DE ALINEACIÓN DE PREDIOS Y FIJACIÓN DE NUMEROS OFICIALES</t>
  </si>
  <si>
    <t>POR CONSTRUCCIONES, RECONSTRUCCIONES, REPARACIONES Y DEMOLICIONES</t>
  </si>
  <si>
    <t>SOBRE FRACCIONAMIENTOS</t>
  </si>
  <si>
    <t>POR COOPERACIÓN PARA OBRAS PUBLICAS</t>
  </si>
  <si>
    <t>EN EFECTIVO</t>
  </si>
  <si>
    <t>EN ESPECIE</t>
  </si>
  <si>
    <t>POR SERVICIO DE GESTIÓN INTEGRAL DE RESIDUOS</t>
  </si>
  <si>
    <t>POR SERVICIOS DE AGUA POTABLE, ALCANTARILLADO Y SANEAMIENTO</t>
  </si>
  <si>
    <t>DEL EJERCICIO</t>
  </si>
  <si>
    <t>EJERCICIOS ANTERIORES</t>
  </si>
  <si>
    <t>REGISTRO DE FIERROS DE HERRAR</t>
  </si>
  <si>
    <t>SOBRE CERTIFICADOS, ACTAS Y LEGALIZACIONES</t>
  </si>
  <si>
    <t>SOBRE EMPADRONAMIENTO</t>
  </si>
  <si>
    <t>EXPEDICIÓN DE LICENCIAS Y REFRENDOS</t>
  </si>
  <si>
    <t>EXPENDIOS DE BEBIDAS ALCOHÓLICAS</t>
  </si>
  <si>
    <t>EXPEDICIÓN</t>
  </si>
  <si>
    <t>REFRENDO</t>
  </si>
  <si>
    <t>MOVIMIENTO DE PATENTES</t>
  </si>
  <si>
    <t>POR APERTURA DE NEGOCIOS EN HORAS EXTRAORDINARIAS</t>
  </si>
  <si>
    <t>POR INSPECCIÓN Y VIGILANCIA PARA LA SEGURIDAD PUBLICA</t>
  </si>
  <si>
    <t>POR REVISIÓN, INSPECCIÓN Y SERVICIOS</t>
  </si>
  <si>
    <t>POR SERVICIOS CATASTRALES</t>
  </si>
  <si>
    <t>POR SERVICIOS DE CERTIFICACIONES, LEGALIZACIONES Y EXPEDICIÓN DE COPIAS CERTIFICADAS</t>
  </si>
  <si>
    <t>POR LA AUTORIZACIÓN PARA LA COLOCACIÓN DE ANUNCIOS PUBLICITARIOS, EN LUGARES DISTINTOS DEL PROPIO ESTABLECIMIENTO COMERCIAL, Y EN RELACIÓN A LA CONTAMINACIÓN VISUAL DEL MUNICIPIO.</t>
  </si>
  <si>
    <t>POR SERVICIO  PÚBLICO DE ILUMINACIÓN</t>
  </si>
  <si>
    <t>OTROS DERECHOS</t>
  </si>
  <si>
    <t>ACCESORIOS DE DERECHOS</t>
  </si>
  <si>
    <t>REFRENDOS</t>
  </si>
  <si>
    <t>DERECHOS NO COMPRENDIDOS EN LA LEY DE INGRESOS VIGENTE, CAUSADAS EN EJERCICIOS FISCALES ANTERIORES   PENDIENTES DE LIQUIDACIÓN O PAGO.</t>
  </si>
  <si>
    <t>PRODUCTOS</t>
  </si>
  <si>
    <t xml:space="preserve">PRODUCTOS </t>
  </si>
  <si>
    <t>POR ESTABLECIMIENTO DE EMPRESAS QUE DEPENDEN DEL MPIO.</t>
  </si>
  <si>
    <t>POR CRÉDITOS A FAVOR DEL MPIO.</t>
  </si>
  <si>
    <t>RENDIMIENTOS FINANCIEROS</t>
  </si>
  <si>
    <t>CRÉDITOS A FAVOR DEL MUNICIPIO</t>
  </si>
  <si>
    <t>POR VENTA DE BIENES MOSTRENCOS Y ABANDONADOS</t>
  </si>
  <si>
    <t>POR VENTA DE OBJETOS RECOGIDOS POR AUTORIDADES MPALES.</t>
  </si>
  <si>
    <t>EXPROPIACIONES</t>
  </si>
  <si>
    <t>LOS QUE SE OBTENGAN DE LA VENTA DE OBJETOS RECOGIDOS POR AUTORIDADES MUNICIPALES</t>
  </si>
  <si>
    <t>FIANZAS QUE SE HAGAN EFECTIVAS A FAVOR DEL MUNICIPIO POR RESOLUCIONES FIRMES DE AUTORIDAD COMPETENTE</t>
  </si>
  <si>
    <t>OTROS PRODUCTOS QUE GENERAN INGRESOS CORRIENTES</t>
  </si>
  <si>
    <t>PRODUCTOS NO COMPRENDIDOS EN LA LEY DE INGRESOS VIGENTE,  CAUSADAS EN EJERCICIOS FISCALES ANTERIORES   PENDIENTES DE LIQUIDACIÓN O PAGO.</t>
  </si>
  <si>
    <t>APROVECHAMIENTOS</t>
  </si>
  <si>
    <t xml:space="preserve">APROVECHAMIENTOS </t>
  </si>
  <si>
    <t>MULTAS MUNICIPALES</t>
  </si>
  <si>
    <t>DONATIVOS Y APORTACIONES</t>
  </si>
  <si>
    <t>SUBSIDIOS</t>
  </si>
  <si>
    <t>COOPERACIONES DEL GOB FEDERAL, DEL ESTADO, ORGANISMOS DESCENTRALIZADOS, EMPRESAS DE PARTICIPACIÓN ESTATAL Y DE CUALQUIERA OTRAS PERSONAS</t>
  </si>
  <si>
    <t>MULTAS FEDERALES NO FISCALES</t>
  </si>
  <si>
    <t>NO ESPECIFICADOS</t>
  </si>
  <si>
    <t>APROVECHAMIENTOS PATRIMONIALES</t>
  </si>
  <si>
    <t>ARRENDAMIENTO DE BIENES DEL MPIO.</t>
  </si>
  <si>
    <t>ENAJENACIÓN DE BIENES MUEB. E INMUEB. MPALES.</t>
  </si>
  <si>
    <t>ACCESORIOS DE APROVECHAMIENTOS</t>
  </si>
  <si>
    <t>APROVECHAMIENTOS NO COMPRENDIDOS EN LA LEY DE INGRESOS VIGENTE, CAUSADAS EN EJERCICIOS FISCALES ANTERIORES   PENDIENTES DE LIQUIDACIÓN O PAGO.</t>
  </si>
  <si>
    <t>PARTICIPACIONES, APORTACIONES, CONVENIOS, INCENTIVOS DERIVADOS DE LA COLABORACIÓN FISCAL Y FONDOS DISTINTOS DE APORTACIONES</t>
  </si>
  <si>
    <t>PARTICIPACIONES</t>
  </si>
  <si>
    <t>FONDO GENERAL DE PARTICIPACIONES</t>
  </si>
  <si>
    <t>FONDO DE FISCALIZACIÓN</t>
  </si>
  <si>
    <t>FONDO DE FOMENTO MUNICIPAL</t>
  </si>
  <si>
    <t>IMPUESTO SOBRE TENENCIA DE USO DE VEHÍCULOS</t>
  </si>
  <si>
    <t>IMPUESTO ESPECIAL SOBRE PRODUCCIÓN Y SERVICIOS</t>
  </si>
  <si>
    <t>IMPUESTO ESPECIAL SOBRE PRODUCCIÓN Y SERVICIOS SOBRE VENTA DE GASOLINA Y DIESEL</t>
  </si>
  <si>
    <t>IMPUESTO SOBRE AUTOMÓVILES NUEVOS</t>
  </si>
  <si>
    <t>FONDO ESTATAL</t>
  </si>
  <si>
    <t>FONDO DE COMPENSACIÓN ISAN</t>
  </si>
  <si>
    <t>OTROS APOYOS EXTRAORDINARIOS</t>
  </si>
  <si>
    <t>RECAUDACION DE ISR POR SALARIOS</t>
  </si>
  <si>
    <t>APORTACIONES</t>
  </si>
  <si>
    <t>APORTACIONES FEDERALES PARA EL FONDO</t>
  </si>
  <si>
    <t>FONDO DE APORTACIONES PARA EL FORTALECIMIENTO DE LOS MUNICIPIOS</t>
  </si>
  <si>
    <t>FONDO DE APORTACIONES PARA LA INFRAESTRUCTURA SOCIAL MUNICIPAL</t>
  </si>
  <si>
    <t>CONVENIO</t>
  </si>
  <si>
    <t>EQUIDAD DE GENERO INSTITUTO DE LA MUJER</t>
  </si>
  <si>
    <t>COMUNIDADES SALUDABLES</t>
  </si>
  <si>
    <t>MIGRANTES 3X1</t>
  </si>
  <si>
    <t>SEDATU</t>
  </si>
  <si>
    <t xml:space="preserve">OTROS  </t>
  </si>
  <si>
    <t>REMANTES DE CONVENIOS DE EJERCICIOS ANTERIORES</t>
  </si>
  <si>
    <t>REMANENTES DE CRÉDITOS DE EJERCICIOS ANTERIORES</t>
  </si>
  <si>
    <t>INCENTIVOS DERIVADOS DE LA COLABORACIÓN FISCAL</t>
  </si>
  <si>
    <t>FONDOS DISTINTOS DE APORTACIONES</t>
  </si>
  <si>
    <t>FONDO PARA EL DESARROLLO REGIONAL SUSTENTABLE DE ESTADO  Y MUNICIPIOS MINEROS (FONDO MINERO)</t>
  </si>
  <si>
    <t>INGRESOS DERIVADOS DE FINANCIAMIENTOS</t>
  </si>
  <si>
    <r>
      <t>0</t>
    </r>
    <r>
      <rPr>
        <b/>
        <sz val="8"/>
        <color theme="0"/>
        <rFont val="Arial"/>
        <family val="2"/>
      </rPr>
      <t>.</t>
    </r>
    <r>
      <rPr>
        <b/>
        <sz val="8"/>
        <rFont val="Arial"/>
        <family val="2"/>
      </rPr>
      <t>30</t>
    </r>
  </si>
  <si>
    <t>FINANCIAMIENTO INTERNO</t>
  </si>
  <si>
    <r>
      <t>0</t>
    </r>
    <r>
      <rPr>
        <b/>
        <sz val="8"/>
        <color theme="0"/>
        <rFont val="Arial"/>
        <family val="2"/>
      </rPr>
      <t>.</t>
    </r>
    <r>
      <rPr>
        <b/>
        <sz val="8"/>
        <rFont val="Arial"/>
        <family val="2"/>
      </rPr>
      <t>301</t>
    </r>
  </si>
  <si>
    <t>LOS QUE PROVIENEN DE OBLIGACIONES CONTRAIDAS POR EL MUNICIPIO A CORTO O LARGO PLAZO, CON ACREEDORES NACIONALES Y PAGADEROS EN EL INTERIOR DEL PAÍS EN MONEDA NACIONAL.</t>
  </si>
  <si>
    <t>SUMA TOTAL DE LOS INGRESOS:</t>
  </si>
  <si>
    <t>EN SUSPENSO</t>
  </si>
  <si>
    <t>INGRESOS PROPIOS</t>
  </si>
  <si>
    <t>FORTA</t>
  </si>
  <si>
    <t>INFRA</t>
  </si>
  <si>
    <t>TOTAL INGRESOS</t>
  </si>
  <si>
    <t>SEGÚN INICIATIVA DE INGRESOS</t>
  </si>
  <si>
    <t>MUNICIPIO DE TAMAZULA</t>
  </si>
  <si>
    <t>SERVICIOS DE ACCESO A INTERNET</t>
  </si>
  <si>
    <t>Servicio de acceso de internet</t>
  </si>
  <si>
    <t>APORTACIÓN A INSTITUTO DE LA MUJER</t>
  </si>
  <si>
    <t>FAISM 2015</t>
  </si>
  <si>
    <t>Servicios profesionales, científicos técnicos y técnicos Integrales</t>
  </si>
  <si>
    <t>RECAUDACION DE ISR POR VENTA DE BIENES</t>
  </si>
  <si>
    <t>PARTICIPACIONES 2020</t>
  </si>
  <si>
    <t>RECURSOS FISCALES 2020</t>
  </si>
  <si>
    <t>PARTICIPACIONES 2019</t>
  </si>
  <si>
    <t>H</t>
  </si>
  <si>
    <t>I</t>
  </si>
  <si>
    <t>J</t>
  </si>
  <si>
    <t>RECURSO FISCAL 2020</t>
  </si>
  <si>
    <t>INICIATIVA DE LEY DE INGRESOS PARA EL EJERCICIO FISCAL 2022</t>
  </si>
  <si>
    <t>ARRENDAMIENTO DE EQUIPO DE TRANSPORTE</t>
  </si>
  <si>
    <t>Arrendamiento de equipo de Transporte</t>
  </si>
  <si>
    <t>PRESUPUESTO DE EGRESOS 2022</t>
  </si>
  <si>
    <t>PRESUPUESTO DE EGRESOS</t>
  </si>
  <si>
    <t>RECURSO FISCAL 2022</t>
  </si>
  <si>
    <t>FORTAMUN 2022</t>
  </si>
  <si>
    <t>FISM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</si>
</sst>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0.000000"/>
  </numFmts>
  <fonts count="25" x14ac:knownFonts="1">
    <font>
      <sz val="8"/>
      <color rgb="FF000000"/>
      <name val="Tahoma"/>
    </font>
    <font>
      <b/>
      <sz val="12"/>
      <color rgb="FF000000"/>
      <name val="Arial"/>
      <family val="2"/>
    </font>
    <font>
      <b/>
      <sz val="11"/>
      <color rgb="FF000000"/>
      <name val="Arial"/>
      <family val="2"/>
    </font>
    <font>
      <b/>
      <sz val="12"/>
      <color rgb="FF000000"/>
      <name val="Tahoma"/>
      <family val="2"/>
    </font>
    <font>
      <b/>
      <sz val="7"/>
      <color rgb="FF000000"/>
      <name val="Arial"/>
      <family val="2"/>
    </font>
    <font>
      <b/>
      <sz val="9"/>
      <color rgb="FF000000"/>
      <name val="Arial"/>
      <family val="2"/>
    </font>
    <font>
      <b/>
      <sz val="7"/>
      <color rgb="FF000000"/>
      <name val="Tahoma"/>
      <family val="2"/>
    </font>
    <font>
      <b/>
      <sz val="8"/>
      <color rgb="FF000000"/>
      <name val="Tahoma"/>
      <family val="2"/>
    </font>
    <font>
      <b/>
      <sz val="8"/>
      <color rgb="FF000000"/>
      <name val="Arial"/>
      <family val="2"/>
    </font>
    <font>
      <sz val="8"/>
      <color rgb="FF000000"/>
      <name val="Tahoma"/>
      <family val="2"/>
    </font>
    <font>
      <sz val="8"/>
      <color rgb="FF000000"/>
      <name val="Arial"/>
      <family val="2"/>
    </font>
    <font>
      <sz val="8"/>
      <name val="Arial"/>
      <family val="2"/>
    </font>
    <font>
      <sz val="8"/>
      <name val="Tahoma"/>
      <family val="2"/>
    </font>
    <font>
      <b/>
      <sz val="14"/>
      <color rgb="FF000000"/>
      <name val="Tahoma"/>
      <family val="2"/>
    </font>
    <font>
      <b/>
      <sz val="10"/>
      <color rgb="FF000000"/>
      <name val="Tahoma"/>
      <family val="2"/>
    </font>
    <font>
      <sz val="10"/>
      <color rgb="FF000000"/>
      <name val="Tahoma"/>
      <family val="2"/>
    </font>
    <font>
      <b/>
      <sz val="9"/>
      <color rgb="FF000000"/>
      <name val="Tahoma"/>
      <family val="2"/>
    </font>
    <font>
      <b/>
      <u/>
      <sz val="9"/>
      <color rgb="FF000000"/>
      <name val="Tahoma"/>
      <family val="2"/>
    </font>
    <font>
      <b/>
      <sz val="8"/>
      <name val="Arial"/>
      <family val="2"/>
    </font>
    <font>
      <sz val="10"/>
      <name val="Arial"/>
      <family val="2"/>
    </font>
    <font>
      <b/>
      <sz val="9"/>
      <name val="Arial"/>
      <family val="2"/>
    </font>
    <font>
      <sz val="7"/>
      <name val="Arial"/>
      <family val="2"/>
    </font>
    <font>
      <b/>
      <sz val="8"/>
      <color theme="0"/>
      <name val="Arial"/>
      <family val="2"/>
    </font>
    <font>
      <sz val="5"/>
      <name val="Arial"/>
      <family val="2"/>
    </font>
    <font>
      <sz val="8"/>
      <color rgb="FF000000"/>
      <name val="Tahoma"/>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indexed="22"/>
        <bgColor indexed="64"/>
      </patternFill>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44" fontId="9" fillId="0" borderId="0" applyFont="0" applyFill="0" applyBorder="0" applyAlignment="0" applyProtection="0"/>
    <xf numFmtId="43" fontId="24" fillId="0" borderId="0" applyFont="0" applyFill="0" applyBorder="0" applyAlignment="0" applyProtection="0"/>
  </cellStyleXfs>
  <cellXfs count="113">
    <xf numFmtId="0" fontId="0" fillId="0" borderId="0" xfId="0"/>
    <xf numFmtId="0" fontId="0" fillId="0" borderId="0" xfId="0" applyFill="1" applyAlignment="1">
      <alignment horizontal="left" vertical="top" wrapText="1"/>
    </xf>
    <xf numFmtId="0" fontId="14" fillId="0" borderId="0" xfId="0" applyFont="1" applyFill="1" applyAlignment="1">
      <alignment horizontal="center" vertical="center" wrapText="1"/>
    </xf>
    <xf numFmtId="0" fontId="13" fillId="0" borderId="0" xfId="0" applyFont="1" applyFill="1" applyAlignment="1">
      <alignment horizontal="center" vertical="center" wrapText="1"/>
    </xf>
    <xf numFmtId="0" fontId="9" fillId="0" borderId="0" xfId="0" applyFont="1" applyFill="1" applyAlignment="1">
      <alignment horizontal="left" vertical="top" wrapText="1"/>
    </xf>
    <xf numFmtId="0" fontId="0" fillId="2" borderId="0" xfId="0" applyFill="1" applyAlignment="1">
      <alignment horizontal="left" vertical="center" wrapText="1"/>
    </xf>
    <xf numFmtId="0" fontId="7" fillId="2" borderId="0" xfId="0" applyFont="1" applyFill="1" applyAlignment="1">
      <alignment horizontal="left" vertical="center" wrapText="1"/>
    </xf>
    <xf numFmtId="0" fontId="0" fillId="2" borderId="0" xfId="0" applyFill="1" applyBorder="1" applyAlignment="1">
      <alignment horizontal="left" vertical="center" wrapText="1"/>
    </xf>
    <xf numFmtId="0" fontId="2" fillId="2" borderId="0" xfId="0" applyFont="1" applyFill="1" applyBorder="1" applyAlignment="1">
      <alignment horizontal="center" vertical="center" wrapText="1"/>
    </xf>
    <xf numFmtId="0" fontId="9" fillId="2" borderId="0" xfId="0" applyFont="1" applyFill="1" applyAlignment="1">
      <alignment horizontal="left" vertical="center" wrapText="1"/>
    </xf>
    <xf numFmtId="0" fontId="1"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44" fontId="8" fillId="2" borderId="1" xfId="1" applyFont="1" applyFill="1" applyBorder="1" applyAlignment="1">
      <alignment vertical="center" wrapText="1"/>
    </xf>
    <xf numFmtId="0" fontId="10" fillId="2" borderId="1" xfId="0" applyFont="1" applyFill="1" applyBorder="1" applyAlignment="1">
      <alignment horizontal="center" vertical="center" wrapText="1"/>
    </xf>
    <xf numFmtId="44" fontId="10" fillId="2" borderId="1" xfId="1" applyFont="1" applyFill="1" applyBorder="1" applyAlignment="1">
      <alignment vertical="center" wrapText="1"/>
    </xf>
    <xf numFmtId="44" fontId="11" fillId="2" borderId="1" xfId="1" applyFont="1" applyFill="1" applyBorder="1" applyAlignment="1">
      <alignment vertical="center" wrapText="1"/>
    </xf>
    <xf numFmtId="0" fontId="11" fillId="2" borderId="1" xfId="0" applyFont="1" applyFill="1" applyBorder="1" applyAlignment="1">
      <alignment horizontal="center" vertical="center" wrapText="1"/>
    </xf>
    <xf numFmtId="0" fontId="12" fillId="2" borderId="0" xfId="0" applyFont="1" applyFill="1" applyAlignment="1">
      <alignment horizontal="left" vertical="center" wrapText="1"/>
    </xf>
    <xf numFmtId="0" fontId="0" fillId="2" borderId="0" xfId="0" applyFill="1" applyAlignment="1">
      <alignment horizontal="center" vertical="center" wrapText="1"/>
    </xf>
    <xf numFmtId="44" fontId="7" fillId="2" borderId="0" xfId="0" applyNumberFormat="1" applyFont="1" applyFill="1" applyAlignment="1">
      <alignment horizontal="left" vertical="center" wrapText="1"/>
    </xf>
    <xf numFmtId="44" fontId="0" fillId="2" borderId="0" xfId="0" applyNumberFormat="1" applyFill="1" applyAlignment="1">
      <alignment horizontal="left" vertical="center" wrapText="1"/>
    </xf>
    <xf numFmtId="0" fontId="8" fillId="3" borderId="1" xfId="0" applyFont="1" applyFill="1" applyBorder="1" applyAlignment="1">
      <alignment horizontal="center" vertical="center" wrapText="1"/>
    </xf>
    <xf numFmtId="44" fontId="8" fillId="3" borderId="1" xfId="1" applyFont="1" applyFill="1" applyBorder="1" applyAlignment="1">
      <alignment vertical="center" wrapText="1"/>
    </xf>
    <xf numFmtId="0" fontId="10" fillId="3" borderId="1" xfId="0" applyFont="1" applyFill="1" applyBorder="1" applyAlignment="1">
      <alignment horizontal="center" vertical="center" wrapText="1"/>
    </xf>
    <xf numFmtId="44" fontId="10" fillId="3" borderId="1" xfId="1" applyFont="1" applyFill="1" applyBorder="1" applyAlignment="1">
      <alignment vertical="center" wrapText="1"/>
    </xf>
    <xf numFmtId="44" fontId="11" fillId="3" borderId="1" xfId="1" applyFont="1" applyFill="1" applyBorder="1" applyAlignment="1">
      <alignment vertical="center" wrapText="1"/>
    </xf>
    <xf numFmtId="0" fontId="11" fillId="3" borderId="1" xfId="0" applyFont="1" applyFill="1" applyBorder="1" applyAlignment="1">
      <alignment horizontal="center" vertical="center" wrapText="1"/>
    </xf>
    <xf numFmtId="0" fontId="9" fillId="2" borderId="0" xfId="0" applyFont="1" applyFill="1" applyAlignment="1">
      <alignment horizontal="justify" vertical="center" wrapText="1"/>
    </xf>
    <xf numFmtId="0" fontId="8" fillId="3" borderId="1" xfId="0" applyFont="1" applyFill="1" applyBorder="1" applyAlignment="1">
      <alignment horizontal="justify" vertical="center" wrapText="1"/>
    </xf>
    <xf numFmtId="0" fontId="10" fillId="3" borderId="1" xfId="0" applyFont="1" applyFill="1" applyBorder="1" applyAlignment="1">
      <alignment horizontal="justify" vertical="center" wrapText="1"/>
    </xf>
    <xf numFmtId="0" fontId="10" fillId="2" borderId="1" xfId="0" applyFont="1" applyFill="1" applyBorder="1" applyAlignment="1">
      <alignment horizontal="justify" vertical="center" wrapText="1"/>
    </xf>
    <xf numFmtId="0" fontId="11" fillId="3" borderId="1" xfId="0" applyFont="1" applyFill="1" applyBorder="1" applyAlignment="1">
      <alignment horizontal="justify" vertical="center" wrapText="1"/>
    </xf>
    <xf numFmtId="44" fontId="10" fillId="3" borderId="1" xfId="1"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0" fillId="2" borderId="0" xfId="0" applyFill="1" applyAlignment="1">
      <alignment horizontal="justify" vertical="center" wrapText="1"/>
    </xf>
    <xf numFmtId="0" fontId="7" fillId="2" borderId="0" xfId="0" applyFont="1" applyFill="1" applyAlignment="1">
      <alignment horizontal="justify" vertical="center" wrapText="1"/>
    </xf>
    <xf numFmtId="44" fontId="0" fillId="3" borderId="1" xfId="0" applyNumberFormat="1" applyFill="1" applyBorder="1" applyAlignment="1">
      <alignment horizontal="left" vertical="center" wrapText="1"/>
    </xf>
    <xf numFmtId="4" fontId="19" fillId="0" borderId="0" xfId="0" applyNumberFormat="1" applyFont="1" applyFill="1" applyAlignment="1">
      <alignment vertical="center"/>
    </xf>
    <xf numFmtId="4" fontId="18" fillId="2" borderId="0" xfId="0" applyNumberFormat="1" applyFont="1" applyFill="1" applyBorder="1" applyAlignment="1">
      <alignment horizontal="center" vertical="center"/>
    </xf>
    <xf numFmtId="4" fontId="19" fillId="2" borderId="0" xfId="0" applyNumberFormat="1" applyFont="1" applyFill="1" applyAlignment="1">
      <alignment vertical="center"/>
    </xf>
    <xf numFmtId="0" fontId="18" fillId="4" borderId="8" xfId="0" applyFont="1" applyFill="1" applyBorder="1" applyAlignment="1">
      <alignment horizontal="center" vertical="center"/>
    </xf>
    <xf numFmtId="4" fontId="18" fillId="4" borderId="8" xfId="0" applyNumberFormat="1" applyFont="1" applyFill="1" applyBorder="1" applyAlignment="1">
      <alignment horizontal="center" vertical="center" wrapText="1"/>
    </xf>
    <xf numFmtId="4" fontId="20" fillId="0" borderId="0" xfId="0" applyNumberFormat="1" applyFont="1" applyFill="1" applyBorder="1" applyAlignment="1">
      <alignment vertical="center"/>
    </xf>
    <xf numFmtId="4" fontId="20" fillId="0" borderId="0" xfId="0" applyNumberFormat="1" applyFont="1" applyFill="1" applyAlignment="1">
      <alignment vertical="center"/>
    </xf>
    <xf numFmtId="0" fontId="18" fillId="0" borderId="0" xfId="0" applyFont="1" applyBorder="1" applyAlignment="1">
      <alignment vertical="center"/>
    </xf>
    <xf numFmtId="4" fontId="18" fillId="0" borderId="0" xfId="0" applyNumberFormat="1" applyFont="1" applyFill="1" applyBorder="1" applyAlignment="1">
      <alignment horizontal="justify" vertical="center" wrapText="1"/>
    </xf>
    <xf numFmtId="4" fontId="11" fillId="0" borderId="0" xfId="0" applyNumberFormat="1" applyFont="1" applyFill="1" applyBorder="1" applyAlignment="1">
      <alignment horizontal="right" vertical="center"/>
    </xf>
    <xf numFmtId="4" fontId="11" fillId="0" borderId="0" xfId="0" applyNumberFormat="1" applyFont="1" applyFill="1" applyAlignment="1">
      <alignment vertical="center"/>
    </xf>
    <xf numFmtId="0" fontId="18" fillId="4" borderId="8" xfId="0" applyFont="1" applyFill="1" applyBorder="1" applyAlignment="1">
      <alignment vertical="center"/>
    </xf>
    <xf numFmtId="4" fontId="18" fillId="4" borderId="8" xfId="0" applyNumberFormat="1" applyFont="1" applyFill="1" applyBorder="1" applyAlignment="1">
      <alignment vertical="center"/>
    </xf>
    <xf numFmtId="4" fontId="18" fillId="4" borderId="8" xfId="0" applyNumberFormat="1" applyFont="1" applyFill="1" applyBorder="1" applyAlignment="1">
      <alignment horizontal="right" vertical="center" wrapText="1"/>
    </xf>
    <xf numFmtId="0" fontId="11" fillId="0" borderId="0" xfId="0" applyFont="1" applyBorder="1" applyAlignment="1">
      <alignment vertical="center"/>
    </xf>
    <xf numFmtId="4" fontId="11" fillId="0" borderId="0" xfId="0" applyNumberFormat="1" applyFont="1" applyFill="1" applyBorder="1" applyAlignment="1">
      <alignment vertical="center"/>
    </xf>
    <xf numFmtId="0" fontId="18" fillId="0" borderId="8" xfId="0" applyFont="1" applyFill="1" applyBorder="1" applyAlignment="1">
      <alignment vertical="center"/>
    </xf>
    <xf numFmtId="4" fontId="18" fillId="0" borderId="8" xfId="0" applyNumberFormat="1" applyFont="1" applyFill="1" applyBorder="1" applyAlignment="1">
      <alignment vertical="center"/>
    </xf>
    <xf numFmtId="4" fontId="11" fillId="0" borderId="8" xfId="0" applyNumberFormat="1" applyFont="1" applyFill="1" applyBorder="1" applyAlignment="1">
      <alignment horizontal="right" vertical="center" wrapText="1"/>
    </xf>
    <xf numFmtId="4" fontId="11" fillId="0" borderId="8" xfId="0" applyNumberFormat="1" applyFont="1" applyFill="1" applyBorder="1" applyAlignment="1">
      <alignment vertical="center"/>
    </xf>
    <xf numFmtId="4" fontId="11" fillId="0" borderId="8" xfId="0" applyNumberFormat="1" applyFont="1" applyFill="1" applyBorder="1"/>
    <xf numFmtId="4" fontId="11" fillId="0" borderId="8" xfId="0" applyNumberFormat="1" applyFont="1" applyFill="1" applyBorder="1" applyAlignment="1">
      <alignment horizontal="right" vertical="center"/>
    </xf>
    <xf numFmtId="4" fontId="18" fillId="0" borderId="0" xfId="0" applyNumberFormat="1" applyFont="1" applyFill="1" applyAlignment="1">
      <alignment vertical="center"/>
    </xf>
    <xf numFmtId="4" fontId="11" fillId="0" borderId="8" xfId="0" applyNumberFormat="1" applyFont="1" applyFill="1" applyBorder="1" applyAlignment="1">
      <alignment horizontal="right"/>
    </xf>
    <xf numFmtId="4" fontId="18" fillId="0" borderId="8" xfId="0" applyNumberFormat="1" applyFont="1" applyFill="1" applyBorder="1" applyAlignment="1">
      <alignment horizontal="justify" vertical="center" wrapText="1"/>
    </xf>
    <xf numFmtId="0" fontId="18" fillId="5" borderId="8" xfId="0" applyFont="1" applyFill="1" applyBorder="1" applyAlignment="1">
      <alignment vertical="center"/>
    </xf>
    <xf numFmtId="4" fontId="11" fillId="5" borderId="8" xfId="0" applyNumberFormat="1" applyFont="1" applyFill="1" applyBorder="1" applyAlignment="1">
      <alignment horizontal="justify" vertical="center" wrapText="1"/>
    </xf>
    <xf numFmtId="4" fontId="11" fillId="5" borderId="8" xfId="0" applyNumberFormat="1" applyFont="1" applyFill="1" applyBorder="1" applyAlignment="1">
      <alignment vertical="center"/>
    </xf>
    <xf numFmtId="4" fontId="11" fillId="0" borderId="8" xfId="0" applyNumberFormat="1" applyFont="1" applyFill="1" applyBorder="1" applyAlignment="1">
      <alignment horizontal="justify" vertical="center" wrapText="1"/>
    </xf>
    <xf numFmtId="4" fontId="11" fillId="0" borderId="8" xfId="0" applyNumberFormat="1" applyFont="1" applyFill="1" applyBorder="1" applyAlignment="1">
      <alignment horizontal="justify" vertical="justify" wrapText="1"/>
    </xf>
    <xf numFmtId="2" fontId="11" fillId="0" borderId="8" xfId="0" applyNumberFormat="1" applyFont="1" applyFill="1" applyBorder="1" applyAlignment="1">
      <alignment vertical="center"/>
    </xf>
    <xf numFmtId="4" fontId="11" fillId="0" borderId="8" xfId="0" applyNumberFormat="1" applyFont="1" applyFill="1" applyBorder="1" applyAlignment="1" applyProtection="1">
      <alignment horizontal="left" vertical="center"/>
    </xf>
    <xf numFmtId="4" fontId="18" fillId="0" borderId="8" xfId="0" applyNumberFormat="1" applyFont="1" applyFill="1" applyBorder="1" applyAlignment="1" applyProtection="1">
      <alignment horizontal="left" vertical="center"/>
    </xf>
    <xf numFmtId="4" fontId="21" fillId="0" borderId="0" xfId="0" applyNumberFormat="1" applyFont="1" applyFill="1" applyAlignment="1">
      <alignment vertical="center"/>
    </xf>
    <xf numFmtId="0" fontId="18" fillId="0" borderId="0" xfId="0" applyFont="1" applyFill="1" applyBorder="1" applyAlignment="1">
      <alignment vertical="center"/>
    </xf>
    <xf numFmtId="4" fontId="11" fillId="2" borderId="8" xfId="0" applyNumberFormat="1" applyFont="1" applyFill="1" applyBorder="1" applyAlignment="1">
      <alignment vertical="center"/>
    </xf>
    <xf numFmtId="4" fontId="18" fillId="4" borderId="8" xfId="0" applyNumberFormat="1" applyFont="1" applyFill="1" applyBorder="1" applyAlignment="1">
      <alignment vertical="center" wrapText="1"/>
    </xf>
    <xf numFmtId="0" fontId="11" fillId="0" borderId="0" xfId="0" applyFont="1" applyBorder="1"/>
    <xf numFmtId="0" fontId="11" fillId="0" borderId="0" xfId="0" applyFont="1"/>
    <xf numFmtId="4" fontId="18" fillId="0" borderId="8" xfId="0" applyNumberFormat="1" applyFont="1" applyFill="1" applyBorder="1" applyAlignment="1">
      <alignment horizontal="right" vertical="center"/>
    </xf>
    <xf numFmtId="0" fontId="18" fillId="0" borderId="8" xfId="0" applyFont="1" applyBorder="1" applyAlignment="1">
      <alignment vertical="center"/>
    </xf>
    <xf numFmtId="0" fontId="11" fillId="0" borderId="8" xfId="0" applyFont="1" applyFill="1" applyBorder="1" applyAlignment="1">
      <alignment vertical="center"/>
    </xf>
    <xf numFmtId="0" fontId="11" fillId="0" borderId="8" xfId="0" applyFont="1" applyBorder="1" applyAlignment="1">
      <alignment vertical="center"/>
    </xf>
    <xf numFmtId="4" fontId="11" fillId="0" borderId="8" xfId="0" applyNumberFormat="1" applyFont="1" applyFill="1" applyBorder="1" applyAlignment="1" applyProtection="1">
      <alignment horizontal="left" vertical="center" wrapText="1"/>
    </xf>
    <xf numFmtId="49" fontId="18" fillId="0" borderId="8" xfId="0" applyNumberFormat="1" applyFont="1" applyFill="1" applyBorder="1" applyAlignment="1">
      <alignment horizontal="right" vertical="center"/>
    </xf>
    <xf numFmtId="49" fontId="18" fillId="0" borderId="8" xfId="0" applyNumberFormat="1" applyFont="1" applyBorder="1" applyAlignment="1">
      <alignment horizontal="right" vertical="center"/>
    </xf>
    <xf numFmtId="4" fontId="18" fillId="4" borderId="8" xfId="0" applyNumberFormat="1" applyFont="1" applyFill="1" applyBorder="1" applyAlignment="1">
      <alignment horizontal="right" vertical="center"/>
    </xf>
    <xf numFmtId="4" fontId="11" fillId="0" borderId="0" xfId="0" applyNumberFormat="1" applyFont="1" applyFill="1" applyAlignment="1">
      <alignment horizontal="left" vertical="center"/>
    </xf>
    <xf numFmtId="4" fontId="19" fillId="5" borderId="0" xfId="0" applyNumberFormat="1" applyFont="1" applyFill="1" applyAlignment="1">
      <alignment vertical="center"/>
    </xf>
    <xf numFmtId="4" fontId="23" fillId="0" borderId="0" xfId="0" applyNumberFormat="1" applyFont="1" applyFill="1" applyAlignment="1">
      <alignment vertical="center"/>
    </xf>
    <xf numFmtId="4" fontId="0" fillId="2" borderId="0" xfId="0" applyNumberFormat="1" applyFill="1" applyAlignment="1">
      <alignment horizontal="right" vertical="center" wrapText="1"/>
    </xf>
    <xf numFmtId="164" fontId="19" fillId="0" borderId="0" xfId="0" applyNumberFormat="1" applyFont="1" applyFill="1" applyAlignment="1">
      <alignment vertical="center"/>
    </xf>
    <xf numFmtId="4" fontId="20" fillId="0" borderId="0" xfId="0" applyNumberFormat="1" applyFont="1" applyFill="1" applyBorder="1" applyAlignment="1">
      <alignment horizontal="center" vertical="center"/>
    </xf>
    <xf numFmtId="4" fontId="18" fillId="0" borderId="0" xfId="0" applyNumberFormat="1" applyFont="1" applyFill="1" applyBorder="1" applyAlignment="1">
      <alignment horizontal="right" vertical="center"/>
    </xf>
    <xf numFmtId="0" fontId="11" fillId="0" borderId="0" xfId="0" applyFont="1" applyFill="1" applyBorder="1" applyAlignment="1">
      <alignment vertical="center"/>
    </xf>
    <xf numFmtId="43" fontId="11" fillId="0" borderId="8" xfId="2" applyFont="1" applyFill="1" applyBorder="1" applyAlignment="1">
      <alignment vertical="center"/>
    </xf>
    <xf numFmtId="4" fontId="19" fillId="0" borderId="0" xfId="0" applyNumberFormat="1" applyFont="1" applyFill="1" applyBorder="1" applyAlignment="1">
      <alignment vertical="center"/>
    </xf>
    <xf numFmtId="4" fontId="18" fillId="0" borderId="0" xfId="0" applyNumberFormat="1" applyFont="1" applyFill="1" applyAlignment="1">
      <alignment horizontal="center" vertical="center"/>
    </xf>
    <xf numFmtId="0" fontId="1" fillId="2" borderId="0" xfId="0" applyFont="1" applyFill="1" applyBorder="1" applyAlignment="1">
      <alignment horizontal="center" vertical="center" wrapText="1"/>
    </xf>
    <xf numFmtId="44" fontId="10" fillId="2" borderId="1" xfId="1" applyNumberFormat="1" applyFont="1" applyFill="1" applyBorder="1" applyAlignment="1">
      <alignment vertical="center" wrapText="1"/>
    </xf>
    <xf numFmtId="0" fontId="15" fillId="0" borderId="0" xfId="0" applyFont="1" applyFill="1" applyAlignment="1">
      <alignment horizontal="justify" vertical="top" wrapText="1"/>
    </xf>
    <xf numFmtId="0" fontId="13" fillId="0" borderId="0" xfId="0" applyFont="1" applyFill="1" applyAlignment="1">
      <alignment horizontal="center" vertical="center" wrapText="1"/>
    </xf>
    <xf numFmtId="0" fontId="15" fillId="0" borderId="0" xfId="0" applyFont="1" applyFill="1" applyAlignment="1">
      <alignment horizontal="justify" vertical="center" wrapText="1"/>
    </xf>
    <xf numFmtId="0" fontId="16" fillId="0" borderId="0" xfId="0" applyFont="1" applyFill="1" applyAlignment="1">
      <alignment horizontal="justify" vertical="top" wrapText="1"/>
    </xf>
    <xf numFmtId="0" fontId="6"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4" fontId="18" fillId="4" borderId="2" xfId="0" applyNumberFormat="1" applyFont="1" applyFill="1" applyBorder="1" applyAlignment="1">
      <alignment horizontal="center" vertical="center"/>
    </xf>
    <xf numFmtId="4" fontId="18" fillId="4" borderId="3" xfId="0" applyNumberFormat="1" applyFont="1" applyFill="1" applyBorder="1" applyAlignment="1">
      <alignment horizontal="center" vertical="center"/>
    </xf>
    <xf numFmtId="4" fontId="18" fillId="4" borderId="4" xfId="0" applyNumberFormat="1" applyFont="1" applyFill="1" applyBorder="1" applyAlignment="1">
      <alignment horizontal="center" vertical="center"/>
    </xf>
    <xf numFmtId="4" fontId="18" fillId="4" borderId="5" xfId="0" applyNumberFormat="1" applyFont="1" applyFill="1" applyBorder="1" applyAlignment="1">
      <alignment horizontal="center" vertical="center"/>
    </xf>
    <xf numFmtId="4" fontId="18" fillId="4" borderId="6" xfId="0" applyNumberFormat="1" applyFont="1" applyFill="1" applyBorder="1" applyAlignment="1">
      <alignment horizontal="center" vertical="center"/>
    </xf>
    <xf numFmtId="4" fontId="18" fillId="4" borderId="7" xfId="0" applyNumberFormat="1" applyFont="1" applyFill="1" applyBorder="1" applyAlignment="1">
      <alignment horizontal="center" vertical="center"/>
    </xf>
    <xf numFmtId="4" fontId="18" fillId="4" borderId="8" xfId="0" applyNumberFormat="1" applyFont="1" applyFill="1" applyBorder="1" applyAlignment="1">
      <alignment horizontal="center" vertical="center"/>
    </xf>
    <xf numFmtId="4" fontId="18" fillId="0" borderId="0" xfId="0" applyNumberFormat="1" applyFont="1" applyFill="1" applyAlignment="1">
      <alignment horizontal="center" vertical="center"/>
    </xf>
  </cellXfs>
  <cellStyles count="3">
    <cellStyle name="Millares" xfId="2" builtinId="3"/>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4"/>
  <sheetViews>
    <sheetView showGridLines="0" workbookViewId="0">
      <selection activeCell="N8" sqref="N8"/>
    </sheetView>
  </sheetViews>
  <sheetFormatPr baseColWidth="10" defaultColWidth="11.5" defaultRowHeight="10.5" x14ac:dyDescent="0.15"/>
  <cols>
    <col min="1" max="1" width="1.6640625" style="1" customWidth="1"/>
    <col min="2" max="2" width="32" style="1" customWidth="1"/>
    <col min="3" max="16384" width="11.5" style="1"/>
  </cols>
  <sheetData>
    <row r="2" spans="2:10" ht="35.25" customHeight="1" x14ac:dyDescent="0.15">
      <c r="B2" s="98" t="s">
        <v>584</v>
      </c>
      <c r="C2" s="98"/>
      <c r="D2" s="98"/>
      <c r="E2" s="98"/>
      <c r="F2" s="98"/>
      <c r="G2" s="98"/>
      <c r="H2" s="98"/>
      <c r="I2" s="98"/>
      <c r="J2" s="98"/>
    </row>
    <row r="3" spans="2:10" ht="3" customHeight="1" x14ac:dyDescent="0.15">
      <c r="B3" s="3"/>
      <c r="C3" s="3"/>
      <c r="D3" s="3"/>
      <c r="E3" s="3"/>
      <c r="F3" s="3"/>
      <c r="G3" s="3"/>
      <c r="H3" s="3"/>
      <c r="I3" s="3"/>
      <c r="J3" s="3"/>
    </row>
    <row r="4" spans="2:10" ht="24" customHeight="1" x14ac:dyDescent="0.15">
      <c r="B4" s="100" t="s">
        <v>576</v>
      </c>
      <c r="C4" s="100"/>
      <c r="D4" s="100"/>
      <c r="E4" s="100"/>
      <c r="F4" s="100"/>
      <c r="G4" s="100"/>
      <c r="H4" s="100"/>
      <c r="I4" s="100"/>
      <c r="J4" s="100"/>
    </row>
    <row r="5" spans="2:10" ht="5.25" customHeight="1" x14ac:dyDescent="0.15"/>
    <row r="6" spans="2:10" ht="41.45" customHeight="1" x14ac:dyDescent="0.15">
      <c r="B6" s="2" t="s">
        <v>454</v>
      </c>
      <c r="C6" s="97" t="s">
        <v>465</v>
      </c>
      <c r="D6" s="97"/>
      <c r="E6" s="97"/>
      <c r="F6" s="97"/>
      <c r="G6" s="97"/>
      <c r="H6" s="97"/>
      <c r="I6" s="97"/>
      <c r="J6" s="97"/>
    </row>
    <row r="7" spans="2:10" ht="6.75" customHeight="1" x14ac:dyDescent="0.15"/>
    <row r="8" spans="2:10" ht="44.25" customHeight="1" x14ac:dyDescent="0.15">
      <c r="B8" s="2" t="s">
        <v>455</v>
      </c>
      <c r="C8" s="97" t="s">
        <v>501</v>
      </c>
      <c r="D8" s="97"/>
      <c r="E8" s="97"/>
      <c r="F8" s="97"/>
      <c r="G8" s="97"/>
      <c r="H8" s="97"/>
      <c r="I8" s="97"/>
      <c r="J8" s="97"/>
    </row>
    <row r="9" spans="2:10" ht="9" customHeight="1" x14ac:dyDescent="0.15"/>
    <row r="10" spans="2:10" ht="44.45" customHeight="1" x14ac:dyDescent="0.15">
      <c r="B10" s="2" t="s">
        <v>456</v>
      </c>
      <c r="C10" s="99" t="s">
        <v>574</v>
      </c>
      <c r="D10" s="99"/>
      <c r="E10" s="99"/>
      <c r="F10" s="99"/>
      <c r="G10" s="99"/>
      <c r="H10" s="99"/>
      <c r="I10" s="99"/>
      <c r="J10" s="99"/>
    </row>
    <row r="11" spans="2:10" ht="6.75" customHeight="1" x14ac:dyDescent="0.15"/>
    <row r="12" spans="2:10" ht="39.6" customHeight="1" x14ac:dyDescent="0.15">
      <c r="B12" s="2" t="s">
        <v>457</v>
      </c>
      <c r="C12" s="99" t="s">
        <v>575</v>
      </c>
      <c r="D12" s="99"/>
      <c r="E12" s="99"/>
      <c r="F12" s="99"/>
      <c r="G12" s="99"/>
      <c r="H12" s="99"/>
      <c r="I12" s="99"/>
      <c r="J12" s="99"/>
    </row>
    <row r="14" spans="2:10" ht="42.6" customHeight="1" x14ac:dyDescent="0.15">
      <c r="B14" s="2" t="s">
        <v>573</v>
      </c>
      <c r="C14" s="97" t="s">
        <v>571</v>
      </c>
      <c r="D14" s="97"/>
      <c r="E14" s="97"/>
      <c r="F14" s="97"/>
      <c r="G14" s="97"/>
      <c r="H14" s="97"/>
      <c r="I14" s="97"/>
      <c r="J14" s="97"/>
    </row>
    <row r="16" spans="2:10" ht="39" customHeight="1" x14ac:dyDescent="0.15">
      <c r="B16" s="2" t="s">
        <v>572</v>
      </c>
      <c r="C16" s="97" t="s">
        <v>577</v>
      </c>
      <c r="D16" s="97"/>
      <c r="E16" s="97"/>
      <c r="F16" s="97"/>
      <c r="G16" s="97"/>
      <c r="H16" s="97"/>
      <c r="I16" s="97"/>
      <c r="J16" s="97"/>
    </row>
    <row r="18" spans="2:11" ht="32.450000000000003" customHeight="1" x14ac:dyDescent="0.15">
      <c r="B18" s="2" t="s">
        <v>578</v>
      </c>
      <c r="C18" s="97" t="s">
        <v>579</v>
      </c>
      <c r="D18" s="97"/>
      <c r="E18" s="97"/>
      <c r="F18" s="97"/>
      <c r="G18" s="97"/>
      <c r="H18" s="97"/>
      <c r="I18" s="97"/>
      <c r="J18" s="97"/>
    </row>
    <row r="20" spans="2:11" ht="39.6" hidden="1" customHeight="1" x14ac:dyDescent="0.15">
      <c r="B20" s="2" t="s">
        <v>458</v>
      </c>
      <c r="C20" s="97" t="s">
        <v>463</v>
      </c>
      <c r="D20" s="97"/>
      <c r="E20" s="97"/>
      <c r="F20" s="97"/>
      <c r="G20" s="97"/>
      <c r="H20" s="97"/>
      <c r="I20" s="97"/>
      <c r="J20" s="97"/>
    </row>
    <row r="22" spans="2:11" ht="26.45" customHeight="1" x14ac:dyDescent="0.15">
      <c r="B22" s="2" t="s">
        <v>580</v>
      </c>
      <c r="C22" s="97" t="s">
        <v>581</v>
      </c>
      <c r="D22" s="97"/>
      <c r="E22" s="97"/>
      <c r="F22" s="97"/>
      <c r="G22" s="97"/>
      <c r="H22" s="97"/>
      <c r="I22" s="97"/>
      <c r="J22" s="97"/>
    </row>
    <row r="23" spans="2:11" ht="8.25" customHeight="1" x14ac:dyDescent="0.15"/>
    <row r="24" spans="2:11" ht="38.25" hidden="1" customHeight="1" x14ac:dyDescent="0.15">
      <c r="B24" s="2" t="s">
        <v>460</v>
      </c>
      <c r="C24" s="97" t="s">
        <v>464</v>
      </c>
      <c r="D24" s="97"/>
      <c r="E24" s="97"/>
      <c r="F24" s="97"/>
      <c r="G24" s="97"/>
      <c r="H24" s="97"/>
      <c r="I24" s="97"/>
      <c r="J24" s="97"/>
    </row>
    <row r="25" spans="2:11" hidden="1" x14ac:dyDescent="0.15"/>
    <row r="26" spans="2:11" ht="38.25" hidden="1" customHeight="1" x14ac:dyDescent="0.15">
      <c r="B26" s="2" t="s">
        <v>461</v>
      </c>
      <c r="C26" s="97" t="s">
        <v>466</v>
      </c>
      <c r="D26" s="97"/>
      <c r="E26" s="97"/>
      <c r="F26" s="97"/>
      <c r="G26" s="97"/>
      <c r="H26" s="97"/>
      <c r="I26" s="97"/>
      <c r="J26" s="97"/>
    </row>
    <row r="27" spans="2:11" ht="4.5" customHeight="1" x14ac:dyDescent="0.15"/>
    <row r="28" spans="2:11" ht="99.6" customHeight="1" x14ac:dyDescent="0.15">
      <c r="B28" s="2" t="s">
        <v>570</v>
      </c>
      <c r="C28" s="97" t="s">
        <v>499</v>
      </c>
      <c r="D28" s="97"/>
      <c r="E28" s="97"/>
      <c r="F28" s="97"/>
      <c r="G28" s="97"/>
      <c r="H28" s="97"/>
      <c r="I28" s="97"/>
      <c r="J28" s="97"/>
      <c r="K28" s="4"/>
    </row>
    <row r="29" spans="2:11" ht="4.5" customHeight="1" x14ac:dyDescent="0.15"/>
    <row r="30" spans="2:11" ht="38.25" customHeight="1" x14ac:dyDescent="0.15">
      <c r="B30" s="2" t="s">
        <v>582</v>
      </c>
      <c r="C30" s="97" t="s">
        <v>583</v>
      </c>
      <c r="D30" s="97"/>
      <c r="E30" s="97"/>
      <c r="F30" s="97"/>
      <c r="G30" s="97"/>
      <c r="H30" s="97"/>
      <c r="I30" s="97"/>
      <c r="J30" s="97"/>
    </row>
    <row r="32" spans="2:11" ht="38.25" hidden="1" x14ac:dyDescent="0.15">
      <c r="B32" s="2" t="s">
        <v>462</v>
      </c>
      <c r="C32" s="97" t="s">
        <v>467</v>
      </c>
      <c r="D32" s="97"/>
      <c r="E32" s="97"/>
      <c r="F32" s="97"/>
      <c r="G32" s="97"/>
      <c r="H32" s="97"/>
      <c r="I32" s="97"/>
      <c r="J32" s="97"/>
    </row>
    <row r="33" ht="7.5" hidden="1" customHeight="1" x14ac:dyDescent="0.15"/>
    <row r="34" hidden="1" x14ac:dyDescent="0.15"/>
  </sheetData>
  <mergeCells count="16">
    <mergeCell ref="C30:J30"/>
    <mergeCell ref="C32:J32"/>
    <mergeCell ref="C28:J28"/>
    <mergeCell ref="C18:J18"/>
    <mergeCell ref="C20:J20"/>
    <mergeCell ref="C22:J22"/>
    <mergeCell ref="C24:J24"/>
    <mergeCell ref="C26:J26"/>
    <mergeCell ref="C16:J16"/>
    <mergeCell ref="C14:J14"/>
    <mergeCell ref="B2:J2"/>
    <mergeCell ref="C6:J6"/>
    <mergeCell ref="C8:J8"/>
    <mergeCell ref="C10:J10"/>
    <mergeCell ref="C12:J12"/>
    <mergeCell ref="B4:J4"/>
  </mergeCells>
  <pageMargins left="0.70866141732283472" right="0.70866141732283472" top="0.39370078740157483" bottom="0.39370078740157483" header="0.31496062992125984" footer="0.31496062992125984"/>
  <pageSetup scale="85" orientation="portrait"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87"/>
  <sheetViews>
    <sheetView showGridLines="0" tabSelected="1" zoomScaleNormal="100" workbookViewId="0"/>
  </sheetViews>
  <sheetFormatPr baseColWidth="10" defaultColWidth="11.5" defaultRowHeight="10.5" x14ac:dyDescent="0.15"/>
  <cols>
    <col min="1" max="1" width="1.5" style="5" customWidth="1"/>
    <col min="2" max="2" width="9.83203125" style="18" customWidth="1"/>
    <col min="3" max="3" width="64.1640625" style="34" customWidth="1"/>
    <col min="4" max="4" width="18.33203125" style="5" customWidth="1"/>
    <col min="5" max="5" width="15.5" style="5" customWidth="1"/>
    <col min="6" max="6" width="18.6640625" style="5" bestFit="1" customWidth="1"/>
    <col min="7" max="7" width="17.33203125" style="5" customWidth="1"/>
    <col min="8" max="8" width="17.6640625" style="5" customWidth="1"/>
    <col min="9" max="9" width="19.1640625" style="5" hidden="1" customWidth="1"/>
    <col min="10" max="10" width="18" style="5" hidden="1" customWidth="1"/>
    <col min="11" max="11" width="17.6640625" style="5" hidden="1" customWidth="1"/>
    <col min="12" max="12" width="11.5" style="5"/>
    <col min="13" max="13" width="15.1640625" style="5" bestFit="1" customWidth="1"/>
    <col min="14" max="16384" width="11.5" style="5"/>
  </cols>
  <sheetData>
    <row r="1" spans="2:13" ht="26.25" customHeight="1" x14ac:dyDescent="0.15">
      <c r="B1" s="102" t="s">
        <v>724</v>
      </c>
      <c r="C1" s="102"/>
      <c r="D1" s="102"/>
      <c r="E1" s="102"/>
      <c r="F1" s="102"/>
      <c r="G1" s="102"/>
      <c r="H1" s="102"/>
      <c r="I1" s="7"/>
    </row>
    <row r="2" spans="2:13" ht="21.6" customHeight="1" x14ac:dyDescent="0.15">
      <c r="B2" s="102" t="s">
        <v>741</v>
      </c>
      <c r="C2" s="102"/>
      <c r="D2" s="102"/>
      <c r="E2" s="102"/>
      <c r="F2" s="102"/>
      <c r="G2" s="102"/>
      <c r="H2" s="102"/>
      <c r="I2" s="7"/>
    </row>
    <row r="3" spans="2:13" ht="9.75" customHeight="1" x14ac:dyDescent="0.15">
      <c r="B3" s="8"/>
      <c r="C3" s="27"/>
    </row>
    <row r="4" spans="2:13" ht="15.75" x14ac:dyDescent="0.15">
      <c r="B4" s="10" t="s">
        <v>0</v>
      </c>
      <c r="C4" s="11" t="s">
        <v>1</v>
      </c>
      <c r="D4" s="11" t="s">
        <v>2</v>
      </c>
      <c r="E4" s="11" t="s">
        <v>3</v>
      </c>
      <c r="F4" s="11" t="s">
        <v>4</v>
      </c>
      <c r="G4" s="11" t="s">
        <v>459</v>
      </c>
      <c r="H4" s="11" t="s">
        <v>5</v>
      </c>
      <c r="I4" s="11" t="s">
        <v>734</v>
      </c>
      <c r="J4" s="11" t="s">
        <v>735</v>
      </c>
      <c r="K4" s="11" t="s">
        <v>736</v>
      </c>
    </row>
    <row r="5" spans="2:13" ht="39" customHeight="1" x14ac:dyDescent="0.15">
      <c r="B5" s="103" t="s">
        <v>6</v>
      </c>
      <c r="C5" s="104" t="s">
        <v>7</v>
      </c>
      <c r="D5" s="101" t="s">
        <v>742</v>
      </c>
      <c r="E5" s="101" t="s">
        <v>743</v>
      </c>
      <c r="F5" s="101" t="s">
        <v>502</v>
      </c>
      <c r="G5" s="101" t="s">
        <v>744</v>
      </c>
      <c r="H5" s="101" t="s">
        <v>745</v>
      </c>
      <c r="I5" s="101" t="s">
        <v>731</v>
      </c>
      <c r="J5" s="101" t="s">
        <v>733</v>
      </c>
      <c r="K5" s="101" t="s">
        <v>737</v>
      </c>
    </row>
    <row r="6" spans="2:13" ht="9.75" customHeight="1" x14ac:dyDescent="0.15">
      <c r="B6" s="103"/>
      <c r="C6" s="104"/>
      <c r="D6" s="101"/>
      <c r="E6" s="101"/>
      <c r="F6" s="101"/>
      <c r="G6" s="101"/>
      <c r="H6" s="101"/>
      <c r="I6" s="101"/>
      <c r="J6" s="101"/>
      <c r="K6" s="101"/>
    </row>
    <row r="7" spans="2:13" ht="19.899999999999999" customHeight="1" x14ac:dyDescent="0.15">
      <c r="B7" s="21">
        <v>10000</v>
      </c>
      <c r="C7" s="28" t="s">
        <v>8</v>
      </c>
      <c r="D7" s="22">
        <f>SUM(D8,D13,D18,D25,D32)</f>
        <v>40358352.869799994</v>
      </c>
      <c r="E7" s="22">
        <f t="shared" ref="E7:H7" si="0">SUM(E8,E13,E18,E25,E32)</f>
        <v>0</v>
      </c>
      <c r="F7" s="22">
        <f t="shared" si="0"/>
        <v>25459373.866156399</v>
      </c>
      <c r="G7" s="22">
        <f t="shared" si="0"/>
        <v>14898979.003643598</v>
      </c>
      <c r="H7" s="22">
        <f t="shared" si="0"/>
        <v>0</v>
      </c>
      <c r="I7" s="22"/>
      <c r="J7" s="22"/>
      <c r="K7" s="22"/>
    </row>
    <row r="8" spans="2:13" ht="33.75" customHeight="1" x14ac:dyDescent="0.15">
      <c r="B8" s="21">
        <v>11000</v>
      </c>
      <c r="C8" s="28" t="s">
        <v>9</v>
      </c>
      <c r="D8" s="22">
        <f>D9+D11</f>
        <v>32259842.089199997</v>
      </c>
      <c r="E8" s="22">
        <f t="shared" ref="E8:H8" si="1">E9+E11</f>
        <v>0</v>
      </c>
      <c r="F8" s="22">
        <f t="shared" si="1"/>
        <v>18543241.2152</v>
      </c>
      <c r="G8" s="22">
        <f>+G9+G11</f>
        <v>13716600.873999998</v>
      </c>
      <c r="H8" s="22">
        <f t="shared" si="1"/>
        <v>0</v>
      </c>
      <c r="I8" s="22"/>
      <c r="J8" s="22"/>
      <c r="K8" s="22"/>
    </row>
    <row r="9" spans="2:13" ht="20.25" customHeight="1" x14ac:dyDescent="0.15">
      <c r="B9" s="23" t="s">
        <v>10</v>
      </c>
      <c r="C9" s="29" t="s">
        <v>11</v>
      </c>
      <c r="D9" s="24">
        <f>SUM(D10)</f>
        <v>4200465.8556000004</v>
      </c>
      <c r="E9" s="24">
        <f t="shared" ref="E9:H9" si="2">SUM(E10)</f>
        <v>0</v>
      </c>
      <c r="F9" s="24">
        <f t="shared" si="2"/>
        <v>2325271.7456</v>
      </c>
      <c r="G9" s="24">
        <f t="shared" si="2"/>
        <v>1875194.11</v>
      </c>
      <c r="H9" s="24">
        <f t="shared" si="2"/>
        <v>0</v>
      </c>
      <c r="I9" s="24"/>
      <c r="J9" s="24"/>
      <c r="K9" s="24"/>
    </row>
    <row r="10" spans="2:13" ht="19.899999999999999" customHeight="1" x14ac:dyDescent="0.15">
      <c r="B10" s="13">
        <v>11101</v>
      </c>
      <c r="C10" s="30" t="s">
        <v>12</v>
      </c>
      <c r="D10" s="14">
        <f>SUM(E10:K10)</f>
        <v>4200465.8556000004</v>
      </c>
      <c r="E10" s="14">
        <v>0</v>
      </c>
      <c r="F10" s="14">
        <f>2411360*1.057*1.03-300000</f>
        <v>2325271.7456</v>
      </c>
      <c r="G10" s="96">
        <v>1875194.11</v>
      </c>
      <c r="H10" s="14">
        <v>0</v>
      </c>
      <c r="I10" s="14"/>
      <c r="J10" s="14"/>
      <c r="K10" s="14"/>
    </row>
    <row r="11" spans="2:13" ht="21.75" customHeight="1" x14ac:dyDescent="0.15">
      <c r="B11" s="23" t="s">
        <v>13</v>
      </c>
      <c r="C11" s="29" t="s">
        <v>14</v>
      </c>
      <c r="D11" s="24">
        <f>SUM(D12)</f>
        <v>28059376.233599998</v>
      </c>
      <c r="E11" s="24">
        <f t="shared" ref="E11:H11" si="3">SUM(E12)</f>
        <v>0</v>
      </c>
      <c r="F11" s="24">
        <f t="shared" si="3"/>
        <v>16217969.469599999</v>
      </c>
      <c r="G11" s="24">
        <f t="shared" si="3"/>
        <v>11841406.763999999</v>
      </c>
      <c r="H11" s="24">
        <f t="shared" si="3"/>
        <v>0</v>
      </c>
      <c r="I11" s="24"/>
      <c r="J11" s="24"/>
      <c r="K11" s="24"/>
      <c r="M11" s="20"/>
    </row>
    <row r="12" spans="2:13" ht="19.899999999999999" customHeight="1" x14ac:dyDescent="0.15">
      <c r="B12" s="13">
        <v>11301</v>
      </c>
      <c r="C12" s="30" t="s">
        <v>468</v>
      </c>
      <c r="D12" s="14">
        <f>SUM(E12:K12)</f>
        <v>28059376.233599998</v>
      </c>
      <c r="E12" s="14">
        <v>0</v>
      </c>
      <c r="F12" s="14">
        <f>15355760*1.057*1.03-500000</f>
        <v>16217969.469599999</v>
      </c>
      <c r="G12" s="96">
        <f>10968400*1.057*1.03-100000</f>
        <v>11841406.763999999</v>
      </c>
      <c r="H12" s="14">
        <v>0</v>
      </c>
      <c r="I12" s="14"/>
      <c r="J12" s="14"/>
      <c r="K12" s="14"/>
    </row>
    <row r="13" spans="2:13" ht="27.75" customHeight="1" x14ac:dyDescent="0.15">
      <c r="B13" s="21">
        <v>12000</v>
      </c>
      <c r="C13" s="28" t="s">
        <v>15</v>
      </c>
      <c r="D13" s="22">
        <f>SUM(D14,D16)</f>
        <v>610766.31000000006</v>
      </c>
      <c r="E13" s="22">
        <f t="shared" ref="E13:H13" si="4">SUM(E14,E16)</f>
        <v>0</v>
      </c>
      <c r="F13" s="22">
        <f t="shared" si="4"/>
        <v>440965.48065640003</v>
      </c>
      <c r="G13" s="22">
        <f t="shared" si="4"/>
        <v>169800.82934359999</v>
      </c>
      <c r="H13" s="22">
        <f t="shared" si="4"/>
        <v>0</v>
      </c>
      <c r="I13" s="22"/>
      <c r="J13" s="22"/>
      <c r="K13" s="22"/>
    </row>
    <row r="14" spans="2:13" ht="19.5" customHeight="1" x14ac:dyDescent="0.15">
      <c r="B14" s="23">
        <v>12100</v>
      </c>
      <c r="C14" s="29" t="s">
        <v>16</v>
      </c>
      <c r="D14" s="24">
        <f>SUM(D15)</f>
        <v>610766.31000000006</v>
      </c>
      <c r="E14" s="24">
        <f t="shared" ref="E14:H14" si="5">SUM(E15)</f>
        <v>0</v>
      </c>
      <c r="F14" s="24">
        <f t="shared" si="5"/>
        <v>440965.48065640003</v>
      </c>
      <c r="G14" s="24">
        <f t="shared" si="5"/>
        <v>169800.82934359999</v>
      </c>
      <c r="H14" s="24">
        <f t="shared" si="5"/>
        <v>0</v>
      </c>
      <c r="I14" s="24"/>
      <c r="J14" s="24"/>
      <c r="K14" s="24"/>
    </row>
    <row r="15" spans="2:13" ht="19.899999999999999" customHeight="1" x14ac:dyDescent="0.15">
      <c r="B15" s="13">
        <v>12101</v>
      </c>
      <c r="C15" s="30" t="s">
        <v>17</v>
      </c>
      <c r="D15" s="14">
        <f>SUM(E15:K15)</f>
        <v>610766.31000000006</v>
      </c>
      <c r="E15" s="14">
        <v>0</v>
      </c>
      <c r="F15" s="14">
        <f>405034.84*1.057*1.03</f>
        <v>440965.48065640003</v>
      </c>
      <c r="G15" s="14">
        <f>155965.16*1.057*1.03</f>
        <v>169800.82934359999</v>
      </c>
      <c r="H15" s="14">
        <v>0</v>
      </c>
      <c r="I15" s="14"/>
      <c r="J15" s="14"/>
      <c r="K15" s="14"/>
    </row>
    <row r="16" spans="2:13" ht="11.25" x14ac:dyDescent="0.15">
      <c r="B16" s="23" t="s">
        <v>18</v>
      </c>
      <c r="C16" s="29" t="s">
        <v>19</v>
      </c>
      <c r="D16" s="24">
        <f>SUM(D17)</f>
        <v>0</v>
      </c>
      <c r="E16" s="24">
        <f t="shared" ref="E16:H16" si="6">SUM(E17)</f>
        <v>0</v>
      </c>
      <c r="F16" s="24">
        <f t="shared" si="6"/>
        <v>0</v>
      </c>
      <c r="G16" s="24">
        <f t="shared" si="6"/>
        <v>0</v>
      </c>
      <c r="H16" s="24">
        <f t="shared" si="6"/>
        <v>0</v>
      </c>
      <c r="I16" s="24"/>
      <c r="J16" s="24"/>
      <c r="K16" s="24"/>
    </row>
    <row r="17" spans="2:11" ht="19.899999999999999" customHeight="1" x14ac:dyDescent="0.15">
      <c r="B17" s="13">
        <v>12201</v>
      </c>
      <c r="C17" s="30" t="s">
        <v>20</v>
      </c>
      <c r="D17" s="14">
        <f>SUM(E17:K17)</f>
        <v>0</v>
      </c>
      <c r="E17" s="14">
        <v>0</v>
      </c>
      <c r="F17" s="14">
        <v>0</v>
      </c>
      <c r="G17" s="14">
        <v>0</v>
      </c>
      <c r="H17" s="14">
        <v>0</v>
      </c>
      <c r="I17" s="14"/>
      <c r="J17" s="14"/>
      <c r="K17" s="14"/>
    </row>
    <row r="18" spans="2:11" ht="19.899999999999999" customHeight="1" x14ac:dyDescent="0.15">
      <c r="B18" s="21">
        <v>13000</v>
      </c>
      <c r="C18" s="28" t="s">
        <v>21</v>
      </c>
      <c r="D18" s="22">
        <f>SUM(D19,D21,D23)</f>
        <v>5887744.4705999997</v>
      </c>
      <c r="E18" s="22">
        <f t="shared" ref="E18:H18" si="7">SUM(E19,E21,E23)</f>
        <v>0</v>
      </c>
      <c r="F18" s="22">
        <f t="shared" si="7"/>
        <v>4875167.1702999994</v>
      </c>
      <c r="G18" s="22">
        <f t="shared" si="7"/>
        <v>1012577.3002999999</v>
      </c>
      <c r="H18" s="22">
        <f t="shared" si="7"/>
        <v>0</v>
      </c>
      <c r="I18" s="22"/>
      <c r="J18" s="22"/>
      <c r="K18" s="22"/>
    </row>
    <row r="19" spans="2:11" ht="22.5" x14ac:dyDescent="0.15">
      <c r="B19" s="23" t="s">
        <v>22</v>
      </c>
      <c r="C19" s="29" t="s">
        <v>23</v>
      </c>
      <c r="D19" s="24">
        <f>SUM(D20)</f>
        <v>3810485</v>
      </c>
      <c r="E19" s="24">
        <f t="shared" ref="E19:H19" si="8">SUM(E20)</f>
        <v>0</v>
      </c>
      <c r="F19" s="24">
        <f t="shared" si="8"/>
        <v>3810485</v>
      </c>
      <c r="G19" s="24">
        <f t="shared" si="8"/>
        <v>0</v>
      </c>
      <c r="H19" s="24">
        <f t="shared" si="8"/>
        <v>0</v>
      </c>
      <c r="I19" s="24"/>
      <c r="J19" s="24"/>
      <c r="K19" s="24"/>
    </row>
    <row r="20" spans="2:11" ht="19.899999999999999" customHeight="1" x14ac:dyDescent="0.15">
      <c r="B20" s="13">
        <v>13201</v>
      </c>
      <c r="C20" s="30" t="s">
        <v>469</v>
      </c>
      <c r="D20" s="14">
        <f>SUM(E20:K20)</f>
        <v>3810485</v>
      </c>
      <c r="E20" s="14">
        <v>0</v>
      </c>
      <c r="F20" s="14">
        <f>3500000*1.057*1.03</f>
        <v>3810485</v>
      </c>
      <c r="G20" s="14">
        <v>0</v>
      </c>
      <c r="H20" s="14">
        <v>0</v>
      </c>
      <c r="I20" s="14"/>
      <c r="J20" s="14"/>
      <c r="K20" s="14"/>
    </row>
    <row r="21" spans="2:11" ht="19.899999999999999" customHeight="1" x14ac:dyDescent="0.15">
      <c r="B21" s="23" t="s">
        <v>24</v>
      </c>
      <c r="C21" s="29" t="s">
        <v>25</v>
      </c>
      <c r="D21" s="24">
        <f>SUM(D22)</f>
        <v>0</v>
      </c>
      <c r="E21" s="24">
        <f t="shared" ref="E21:H21" si="9">SUM(E22)</f>
        <v>0</v>
      </c>
      <c r="F21" s="24">
        <f t="shared" si="9"/>
        <v>0</v>
      </c>
      <c r="G21" s="24">
        <f t="shared" si="9"/>
        <v>0</v>
      </c>
      <c r="H21" s="24">
        <f t="shared" si="9"/>
        <v>0</v>
      </c>
      <c r="I21" s="24"/>
      <c r="J21" s="24"/>
      <c r="K21" s="24"/>
    </row>
    <row r="22" spans="2:11" ht="19.899999999999999" customHeight="1" x14ac:dyDescent="0.15">
      <c r="B22" s="13">
        <v>13301</v>
      </c>
      <c r="C22" s="30" t="s">
        <v>26</v>
      </c>
      <c r="D22" s="14">
        <f>SUM(E22:K22)</f>
        <v>0</v>
      </c>
      <c r="E22" s="14">
        <v>0</v>
      </c>
      <c r="F22" s="14">
        <v>0</v>
      </c>
      <c r="G22" s="14">
        <v>0</v>
      </c>
      <c r="H22" s="14">
        <v>0</v>
      </c>
      <c r="I22" s="14"/>
      <c r="J22" s="14"/>
      <c r="K22" s="14"/>
    </row>
    <row r="23" spans="2:11" ht="19.899999999999999" customHeight="1" x14ac:dyDescent="0.15">
      <c r="B23" s="23" t="s">
        <v>27</v>
      </c>
      <c r="C23" s="29" t="s">
        <v>28</v>
      </c>
      <c r="D23" s="24">
        <f>SUM(D24)</f>
        <v>2077259.4705999997</v>
      </c>
      <c r="E23" s="24">
        <f t="shared" ref="E23:H23" si="10">SUM(E24)</f>
        <v>0</v>
      </c>
      <c r="F23" s="24">
        <f t="shared" si="10"/>
        <v>1064682.1702999999</v>
      </c>
      <c r="G23" s="24">
        <f t="shared" si="10"/>
        <v>1012577.3002999999</v>
      </c>
      <c r="H23" s="24">
        <f t="shared" si="10"/>
        <v>0</v>
      </c>
      <c r="I23" s="24"/>
      <c r="J23" s="24"/>
      <c r="K23" s="24"/>
    </row>
    <row r="24" spans="2:11" ht="19.899999999999999" customHeight="1" x14ac:dyDescent="0.15">
      <c r="B24" s="13">
        <v>13401</v>
      </c>
      <c r="C24" s="30" t="s">
        <v>498</v>
      </c>
      <c r="D24" s="14">
        <f>SUM(E24:K24)</f>
        <v>2077259.4705999997</v>
      </c>
      <c r="E24" s="14">
        <v>0</v>
      </c>
      <c r="F24" s="14">
        <f>977930*1.057*1.03</f>
        <v>1064682.1702999999</v>
      </c>
      <c r="G24" s="14">
        <f>977930*1.057*1.03-52104.87</f>
        <v>1012577.3002999999</v>
      </c>
      <c r="H24" s="14">
        <v>0</v>
      </c>
      <c r="I24" s="14"/>
      <c r="J24" s="14"/>
      <c r="K24" s="14"/>
    </row>
    <row r="25" spans="2:11" ht="19.899999999999999" customHeight="1" x14ac:dyDescent="0.15">
      <c r="B25" s="21">
        <v>14000</v>
      </c>
      <c r="C25" s="28" t="s">
        <v>29</v>
      </c>
      <c r="D25" s="22">
        <f>SUM(D26,D28,D30)</f>
        <v>0</v>
      </c>
      <c r="E25" s="22">
        <f t="shared" ref="E25:H25" si="11">SUM(E26,E28,E30)</f>
        <v>0</v>
      </c>
      <c r="F25" s="22">
        <f t="shared" si="11"/>
        <v>0</v>
      </c>
      <c r="G25" s="22">
        <f t="shared" si="11"/>
        <v>0</v>
      </c>
      <c r="H25" s="22">
        <f t="shared" si="11"/>
        <v>0</v>
      </c>
      <c r="I25" s="22"/>
      <c r="J25" s="22"/>
      <c r="K25" s="22"/>
    </row>
    <row r="26" spans="2:11" ht="18.75" customHeight="1" x14ac:dyDescent="0.15">
      <c r="B26" s="23" t="s">
        <v>30</v>
      </c>
      <c r="C26" s="29" t="s">
        <v>31</v>
      </c>
      <c r="D26" s="24">
        <f>SUM(D27)</f>
        <v>0</v>
      </c>
      <c r="E26" s="24">
        <f t="shared" ref="E26:H26" si="12">SUM(E27)</f>
        <v>0</v>
      </c>
      <c r="F26" s="24">
        <f t="shared" si="12"/>
        <v>0</v>
      </c>
      <c r="G26" s="24">
        <f t="shared" si="12"/>
        <v>0</v>
      </c>
      <c r="H26" s="24">
        <f t="shared" si="12"/>
        <v>0</v>
      </c>
      <c r="I26" s="24"/>
      <c r="J26" s="24"/>
      <c r="K26" s="24"/>
    </row>
    <row r="27" spans="2:11" ht="19.899999999999999" customHeight="1" x14ac:dyDescent="0.15">
      <c r="B27" s="13">
        <v>14101</v>
      </c>
      <c r="C27" s="30" t="s">
        <v>470</v>
      </c>
      <c r="D27" s="14">
        <f>SUM(E27:K27)</f>
        <v>0</v>
      </c>
      <c r="E27" s="14">
        <v>0</v>
      </c>
      <c r="F27" s="14">
        <v>0</v>
      </c>
      <c r="G27" s="14">
        <v>0</v>
      </c>
      <c r="H27" s="14">
        <v>0</v>
      </c>
      <c r="I27" s="14"/>
      <c r="J27" s="14"/>
      <c r="K27" s="14"/>
    </row>
    <row r="28" spans="2:11" ht="19.899999999999999" customHeight="1" x14ac:dyDescent="0.15">
      <c r="B28" s="23" t="s">
        <v>32</v>
      </c>
      <c r="C28" s="29" t="s">
        <v>33</v>
      </c>
      <c r="D28" s="24">
        <f>SUM(D29)</f>
        <v>0</v>
      </c>
      <c r="E28" s="24">
        <f t="shared" ref="E28:H28" si="13">SUM(E29)</f>
        <v>0</v>
      </c>
      <c r="F28" s="24">
        <f t="shared" si="13"/>
        <v>0</v>
      </c>
      <c r="G28" s="24">
        <f t="shared" si="13"/>
        <v>0</v>
      </c>
      <c r="H28" s="24">
        <f t="shared" si="13"/>
        <v>0</v>
      </c>
      <c r="I28" s="24"/>
      <c r="J28" s="24"/>
      <c r="K28" s="24"/>
    </row>
    <row r="29" spans="2:11" ht="19.899999999999999" customHeight="1" x14ac:dyDescent="0.15">
      <c r="B29" s="13">
        <v>14301</v>
      </c>
      <c r="C29" s="30" t="s">
        <v>34</v>
      </c>
      <c r="D29" s="14">
        <f>SUM(E29:K29)</f>
        <v>0</v>
      </c>
      <c r="E29" s="14">
        <v>0</v>
      </c>
      <c r="F29" s="14"/>
      <c r="G29" s="14">
        <v>0</v>
      </c>
      <c r="H29" s="14">
        <v>0</v>
      </c>
      <c r="I29" s="14"/>
      <c r="J29" s="14"/>
      <c r="K29" s="14"/>
    </row>
    <row r="30" spans="2:11" ht="19.899999999999999" customHeight="1" x14ac:dyDescent="0.15">
      <c r="B30" s="23">
        <v>14400</v>
      </c>
      <c r="C30" s="29" t="s">
        <v>569</v>
      </c>
      <c r="D30" s="24">
        <f>SUM(D31)</f>
        <v>0</v>
      </c>
      <c r="E30" s="24">
        <f t="shared" ref="E30:H30" si="14">SUM(E31)</f>
        <v>0</v>
      </c>
      <c r="F30" s="24">
        <f t="shared" si="14"/>
        <v>0</v>
      </c>
      <c r="G30" s="24">
        <f t="shared" si="14"/>
        <v>0</v>
      </c>
      <c r="H30" s="24">
        <f t="shared" si="14"/>
        <v>0</v>
      </c>
      <c r="I30" s="24"/>
      <c r="J30" s="24"/>
      <c r="K30" s="24"/>
    </row>
    <row r="31" spans="2:11" ht="19.899999999999999" customHeight="1" x14ac:dyDescent="0.15">
      <c r="B31" s="13">
        <v>14401</v>
      </c>
      <c r="C31" s="30" t="s">
        <v>471</v>
      </c>
      <c r="D31" s="14">
        <f>SUM(E31:K31)</f>
        <v>0</v>
      </c>
      <c r="E31" s="14">
        <v>0</v>
      </c>
      <c r="F31" s="14">
        <v>0</v>
      </c>
      <c r="G31" s="14">
        <v>0</v>
      </c>
      <c r="H31" s="14">
        <v>0</v>
      </c>
      <c r="I31" s="14"/>
      <c r="J31" s="14"/>
      <c r="K31" s="14"/>
    </row>
    <row r="32" spans="2:11" ht="19.899999999999999" customHeight="1" x14ac:dyDescent="0.15">
      <c r="B32" s="21">
        <v>15000</v>
      </c>
      <c r="C32" s="28" t="s">
        <v>35</v>
      </c>
      <c r="D32" s="22">
        <f>SUM(D33,D35,D37)</f>
        <v>1600000</v>
      </c>
      <c r="E32" s="22">
        <f t="shared" ref="E32:H32" si="15">SUM(E33,E35,E37)</f>
        <v>0</v>
      </c>
      <c r="F32" s="22">
        <f t="shared" si="15"/>
        <v>1600000</v>
      </c>
      <c r="G32" s="22">
        <f t="shared" si="15"/>
        <v>0</v>
      </c>
      <c r="H32" s="22">
        <f t="shared" si="15"/>
        <v>0</v>
      </c>
      <c r="I32" s="22"/>
      <c r="J32" s="22"/>
      <c r="K32" s="22"/>
    </row>
    <row r="33" spans="2:11" ht="21" customHeight="1" x14ac:dyDescent="0.15">
      <c r="B33" s="23" t="s">
        <v>36</v>
      </c>
      <c r="C33" s="29" t="s">
        <v>37</v>
      </c>
      <c r="D33" s="24">
        <f>SUM(D34)</f>
        <v>600000</v>
      </c>
      <c r="E33" s="24">
        <f t="shared" ref="E33:H33" si="16">SUM(E34)</f>
        <v>0</v>
      </c>
      <c r="F33" s="24">
        <f t="shared" si="16"/>
        <v>600000</v>
      </c>
      <c r="G33" s="24">
        <f t="shared" si="16"/>
        <v>0</v>
      </c>
      <c r="H33" s="24">
        <f t="shared" si="16"/>
        <v>0</v>
      </c>
      <c r="I33" s="24"/>
      <c r="J33" s="24"/>
      <c r="K33" s="24"/>
    </row>
    <row r="34" spans="2:11" ht="19.899999999999999" customHeight="1" x14ac:dyDescent="0.15">
      <c r="B34" s="13" t="s">
        <v>38</v>
      </c>
      <c r="C34" s="30" t="s">
        <v>39</v>
      </c>
      <c r="D34" s="14">
        <f>SUM(E34:K34)</f>
        <v>600000</v>
      </c>
      <c r="E34" s="14">
        <v>0</v>
      </c>
      <c r="F34" s="14">
        <v>600000</v>
      </c>
      <c r="G34" s="14">
        <v>0</v>
      </c>
      <c r="H34" s="14">
        <v>0</v>
      </c>
      <c r="I34" s="14"/>
      <c r="J34" s="14"/>
      <c r="K34" s="14"/>
    </row>
    <row r="35" spans="2:11" ht="19.899999999999999" customHeight="1" x14ac:dyDescent="0.15">
      <c r="B35" s="23">
        <v>15200</v>
      </c>
      <c r="C35" s="29" t="s">
        <v>40</v>
      </c>
      <c r="D35" s="24">
        <f>SUM(D36)</f>
        <v>1000000</v>
      </c>
      <c r="E35" s="24">
        <f t="shared" ref="E35:H35" si="17">SUM(E36)</f>
        <v>0</v>
      </c>
      <c r="F35" s="24">
        <f t="shared" si="17"/>
        <v>1000000</v>
      </c>
      <c r="G35" s="24">
        <f t="shared" si="17"/>
        <v>0</v>
      </c>
      <c r="H35" s="24">
        <f t="shared" si="17"/>
        <v>0</v>
      </c>
      <c r="I35" s="24"/>
      <c r="J35" s="24"/>
      <c r="K35" s="24"/>
    </row>
    <row r="36" spans="2:11" ht="19.899999999999999" customHeight="1" x14ac:dyDescent="0.15">
      <c r="B36" s="13">
        <v>15201</v>
      </c>
      <c r="C36" s="30" t="s">
        <v>504</v>
      </c>
      <c r="D36" s="14">
        <f>SUM(E36:K36)</f>
        <v>1000000</v>
      </c>
      <c r="E36" s="14">
        <v>0</v>
      </c>
      <c r="F36" s="14">
        <v>1000000</v>
      </c>
      <c r="G36" s="14"/>
      <c r="H36" s="14">
        <v>0</v>
      </c>
      <c r="I36" s="14"/>
      <c r="J36" s="14"/>
      <c r="K36" s="14"/>
    </row>
    <row r="37" spans="2:11" ht="19.899999999999999" customHeight="1" x14ac:dyDescent="0.15">
      <c r="B37" s="23" t="s">
        <v>41</v>
      </c>
      <c r="C37" s="29" t="s">
        <v>42</v>
      </c>
      <c r="D37" s="24">
        <f>SUM(D38:D43)</f>
        <v>0</v>
      </c>
      <c r="E37" s="24">
        <f t="shared" ref="E37:H37" si="18">SUM(E38:E43)</f>
        <v>0</v>
      </c>
      <c r="F37" s="24">
        <f t="shared" si="18"/>
        <v>0</v>
      </c>
      <c r="G37" s="24">
        <f t="shared" si="18"/>
        <v>0</v>
      </c>
      <c r="H37" s="24">
        <f t="shared" si="18"/>
        <v>0</v>
      </c>
      <c r="I37" s="24"/>
      <c r="J37" s="24"/>
      <c r="K37" s="24"/>
    </row>
    <row r="38" spans="2:11" ht="19.899999999999999" customHeight="1" x14ac:dyDescent="0.15">
      <c r="B38" s="13" t="s">
        <v>43</v>
      </c>
      <c r="C38" s="30" t="s">
        <v>44</v>
      </c>
      <c r="D38" s="14">
        <f>SUM(E38:K38)</f>
        <v>0</v>
      </c>
      <c r="E38" s="14">
        <v>0</v>
      </c>
      <c r="F38" s="14">
        <v>0</v>
      </c>
      <c r="G38" s="14">
        <v>0</v>
      </c>
      <c r="H38" s="14">
        <v>0</v>
      </c>
      <c r="I38" s="14"/>
      <c r="J38" s="14"/>
      <c r="K38" s="14"/>
    </row>
    <row r="39" spans="2:11" ht="19.899999999999999" customHeight="1" x14ac:dyDescent="0.15">
      <c r="B39" s="13">
        <v>15400</v>
      </c>
      <c r="C39" s="30" t="s">
        <v>472</v>
      </c>
      <c r="D39" s="14">
        <f t="shared" ref="D39:D43" si="19">SUM(E39:K39)</f>
        <v>0</v>
      </c>
      <c r="E39" s="14">
        <v>0</v>
      </c>
      <c r="F39" s="14">
        <v>0</v>
      </c>
      <c r="G39" s="14">
        <v>0</v>
      </c>
      <c r="H39" s="14">
        <v>0</v>
      </c>
      <c r="I39" s="14"/>
      <c r="J39" s="14"/>
      <c r="K39" s="14"/>
    </row>
    <row r="40" spans="2:11" ht="19.899999999999999" customHeight="1" x14ac:dyDescent="0.15">
      <c r="B40" s="13" t="s">
        <v>45</v>
      </c>
      <c r="C40" s="30" t="s">
        <v>46</v>
      </c>
      <c r="D40" s="14">
        <f t="shared" si="19"/>
        <v>0</v>
      </c>
      <c r="E40" s="14">
        <v>0</v>
      </c>
      <c r="F40" s="14">
        <v>0</v>
      </c>
      <c r="G40" s="14">
        <v>0</v>
      </c>
      <c r="H40" s="14">
        <v>0</v>
      </c>
      <c r="I40" s="14"/>
      <c r="J40" s="14"/>
      <c r="K40" s="14"/>
    </row>
    <row r="41" spans="2:11" ht="19.899999999999999" customHeight="1" x14ac:dyDescent="0.15">
      <c r="B41" s="13" t="s">
        <v>47</v>
      </c>
      <c r="C41" s="30" t="s">
        <v>48</v>
      </c>
      <c r="D41" s="14">
        <f t="shared" si="19"/>
        <v>0</v>
      </c>
      <c r="E41" s="14">
        <v>0</v>
      </c>
      <c r="F41" s="14">
        <v>0</v>
      </c>
      <c r="G41" s="14">
        <v>0</v>
      </c>
      <c r="H41" s="14">
        <v>0</v>
      </c>
      <c r="I41" s="14"/>
      <c r="J41" s="14"/>
      <c r="K41" s="14"/>
    </row>
    <row r="42" spans="2:11" ht="19.899999999999999" customHeight="1" x14ac:dyDescent="0.15">
      <c r="B42" s="13" t="s">
        <v>49</v>
      </c>
      <c r="C42" s="30" t="s">
        <v>50</v>
      </c>
      <c r="D42" s="14">
        <f t="shared" si="19"/>
        <v>0</v>
      </c>
      <c r="E42" s="14">
        <v>0</v>
      </c>
      <c r="F42" s="14">
        <v>0</v>
      </c>
      <c r="G42" s="14">
        <v>0</v>
      </c>
      <c r="H42" s="14">
        <v>0</v>
      </c>
      <c r="I42" s="14"/>
      <c r="J42" s="14"/>
      <c r="K42" s="14"/>
    </row>
    <row r="43" spans="2:11" ht="19.899999999999999" customHeight="1" x14ac:dyDescent="0.15">
      <c r="B43" s="13" t="s">
        <v>51</v>
      </c>
      <c r="C43" s="30" t="s">
        <v>52</v>
      </c>
      <c r="D43" s="14">
        <f t="shared" si="19"/>
        <v>0</v>
      </c>
      <c r="E43" s="14">
        <v>0</v>
      </c>
      <c r="F43" s="14">
        <v>0</v>
      </c>
      <c r="G43" s="14">
        <v>0</v>
      </c>
      <c r="H43" s="14">
        <v>0</v>
      </c>
      <c r="I43" s="14"/>
      <c r="J43" s="14"/>
      <c r="K43" s="14"/>
    </row>
    <row r="44" spans="2:11" ht="19.899999999999999" customHeight="1" x14ac:dyDescent="0.15">
      <c r="B44" s="21">
        <v>20000</v>
      </c>
      <c r="C44" s="28" t="s">
        <v>53</v>
      </c>
      <c r="D44" s="22">
        <f>D45+D57+D60+D71+D76+D79+D88</f>
        <v>4685000</v>
      </c>
      <c r="E44" s="22">
        <f t="shared" ref="E44:H44" si="20">E45+E57+E60+E71+E76+E79+E88</f>
        <v>245000</v>
      </c>
      <c r="F44" s="22">
        <f t="shared" si="20"/>
        <v>3420000</v>
      </c>
      <c r="G44" s="22">
        <f t="shared" si="20"/>
        <v>1020000</v>
      </c>
      <c r="H44" s="22">
        <f t="shared" si="20"/>
        <v>0</v>
      </c>
      <c r="I44" s="22"/>
      <c r="J44" s="22"/>
      <c r="K44" s="22"/>
    </row>
    <row r="45" spans="2:11" ht="26.25" customHeight="1" x14ac:dyDescent="0.15">
      <c r="B45" s="21">
        <v>21000</v>
      </c>
      <c r="C45" s="28" t="s">
        <v>54</v>
      </c>
      <c r="D45" s="22">
        <f>SUM(D46,D49,D51,D53,D55)</f>
        <v>350000</v>
      </c>
      <c r="E45" s="22">
        <f t="shared" ref="E45:H45" si="21">SUM(E46,E49,E51,E53,E55)</f>
        <v>0</v>
      </c>
      <c r="F45" s="22">
        <f t="shared" si="21"/>
        <v>300000</v>
      </c>
      <c r="G45" s="22">
        <f t="shared" si="21"/>
        <v>50000</v>
      </c>
      <c r="H45" s="22">
        <f t="shared" si="21"/>
        <v>0</v>
      </c>
      <c r="I45" s="22"/>
      <c r="J45" s="22"/>
      <c r="K45" s="22"/>
    </row>
    <row r="46" spans="2:11" ht="19.899999999999999" customHeight="1" x14ac:dyDescent="0.15">
      <c r="B46" s="23" t="s">
        <v>55</v>
      </c>
      <c r="C46" s="29" t="s">
        <v>56</v>
      </c>
      <c r="D46" s="24">
        <f>SUM(D47:D48)</f>
        <v>130000</v>
      </c>
      <c r="E46" s="24">
        <f t="shared" ref="E46:H46" si="22">SUM(E47:E48)</f>
        <v>0</v>
      </c>
      <c r="F46" s="24">
        <f t="shared" si="22"/>
        <v>100000</v>
      </c>
      <c r="G46" s="24">
        <f t="shared" si="22"/>
        <v>30000</v>
      </c>
      <c r="H46" s="24">
        <f t="shared" si="22"/>
        <v>0</v>
      </c>
      <c r="I46" s="24"/>
      <c r="J46" s="24"/>
      <c r="K46" s="24"/>
    </row>
    <row r="47" spans="2:11" ht="19.899999999999999" customHeight="1" x14ac:dyDescent="0.15">
      <c r="B47" s="13">
        <v>21101</v>
      </c>
      <c r="C47" s="30" t="s">
        <v>473</v>
      </c>
      <c r="D47" s="14">
        <f t="shared" ref="D47:D48" si="23">SUM(E47:K47)</f>
        <v>130000</v>
      </c>
      <c r="E47" s="14">
        <v>0</v>
      </c>
      <c r="F47" s="14">
        <v>100000</v>
      </c>
      <c r="G47" s="14">
        <v>30000</v>
      </c>
      <c r="H47" s="14">
        <v>0</v>
      </c>
      <c r="I47" s="14"/>
      <c r="J47" s="14"/>
      <c r="K47" s="14"/>
    </row>
    <row r="48" spans="2:11" ht="19.899999999999999" customHeight="1" x14ac:dyDescent="0.15">
      <c r="B48" s="13" t="s">
        <v>57</v>
      </c>
      <c r="C48" s="30" t="s">
        <v>58</v>
      </c>
      <c r="D48" s="14">
        <f t="shared" si="23"/>
        <v>0</v>
      </c>
      <c r="E48" s="14">
        <v>0</v>
      </c>
      <c r="F48" s="14">
        <v>0</v>
      </c>
      <c r="G48" s="14">
        <v>0</v>
      </c>
      <c r="H48" s="14">
        <v>0</v>
      </c>
      <c r="I48" s="14"/>
      <c r="J48" s="14"/>
      <c r="K48" s="14"/>
    </row>
    <row r="49" spans="2:11" ht="19.899999999999999" customHeight="1" x14ac:dyDescent="0.15">
      <c r="B49" s="23" t="s">
        <v>59</v>
      </c>
      <c r="C49" s="29" t="s">
        <v>60</v>
      </c>
      <c r="D49" s="24">
        <f>SUM(D50)</f>
        <v>20000</v>
      </c>
      <c r="E49" s="24">
        <f t="shared" ref="E49:H49" si="24">SUM(E50)</f>
        <v>0</v>
      </c>
      <c r="F49" s="24">
        <f t="shared" si="24"/>
        <v>0</v>
      </c>
      <c r="G49" s="24">
        <f t="shared" si="24"/>
        <v>20000</v>
      </c>
      <c r="H49" s="24">
        <f t="shared" si="24"/>
        <v>0</v>
      </c>
      <c r="I49" s="24"/>
      <c r="J49" s="24"/>
      <c r="K49" s="24"/>
    </row>
    <row r="50" spans="2:11" ht="18" customHeight="1" x14ac:dyDescent="0.15">
      <c r="B50" s="13">
        <v>21201</v>
      </c>
      <c r="C50" s="30" t="s">
        <v>61</v>
      </c>
      <c r="D50" s="14">
        <f t="shared" ref="D50" si="25">SUM(E50:K50)</f>
        <v>20000</v>
      </c>
      <c r="E50" s="14">
        <v>0</v>
      </c>
      <c r="F50" s="14">
        <v>0</v>
      </c>
      <c r="G50" s="14">
        <v>20000</v>
      </c>
      <c r="H50" s="14">
        <v>0</v>
      </c>
      <c r="I50" s="14"/>
      <c r="J50" s="14"/>
      <c r="K50" s="14"/>
    </row>
    <row r="51" spans="2:11" ht="33" customHeight="1" x14ac:dyDescent="0.15">
      <c r="B51" s="23" t="s">
        <v>62</v>
      </c>
      <c r="C51" s="29" t="s">
        <v>63</v>
      </c>
      <c r="D51" s="24">
        <f>SUM(D52)</f>
        <v>0</v>
      </c>
      <c r="E51" s="24">
        <f t="shared" ref="E51:H51" si="26">SUM(E52)</f>
        <v>0</v>
      </c>
      <c r="F51" s="24">
        <f t="shared" si="26"/>
        <v>0</v>
      </c>
      <c r="G51" s="24">
        <f t="shared" si="26"/>
        <v>0</v>
      </c>
      <c r="H51" s="24">
        <f t="shared" si="26"/>
        <v>0</v>
      </c>
      <c r="I51" s="24"/>
      <c r="J51" s="24"/>
      <c r="K51" s="24"/>
    </row>
    <row r="52" spans="2:11" ht="26.25" customHeight="1" x14ac:dyDescent="0.15">
      <c r="B52" s="13">
        <v>21401</v>
      </c>
      <c r="C52" s="30" t="s">
        <v>500</v>
      </c>
      <c r="D52" s="14">
        <f t="shared" ref="D52" si="27">SUM(E52:K52)</f>
        <v>0</v>
      </c>
      <c r="E52" s="14">
        <v>0</v>
      </c>
      <c r="F52" s="14">
        <v>0</v>
      </c>
      <c r="G52" s="14">
        <v>0</v>
      </c>
      <c r="H52" s="14">
        <v>0</v>
      </c>
      <c r="I52" s="14"/>
      <c r="J52" s="14"/>
      <c r="K52" s="14"/>
    </row>
    <row r="53" spans="2:11" ht="19.899999999999999" customHeight="1" x14ac:dyDescent="0.15">
      <c r="B53" s="23" t="s">
        <v>64</v>
      </c>
      <c r="C53" s="29" t="s">
        <v>65</v>
      </c>
      <c r="D53" s="24">
        <f>SUM(D54)</f>
        <v>200000</v>
      </c>
      <c r="E53" s="24">
        <f t="shared" ref="E53:H53" si="28">SUM(E54)</f>
        <v>0</v>
      </c>
      <c r="F53" s="24">
        <f t="shared" si="28"/>
        <v>200000</v>
      </c>
      <c r="G53" s="24">
        <f t="shared" si="28"/>
        <v>0</v>
      </c>
      <c r="H53" s="24">
        <f t="shared" si="28"/>
        <v>0</v>
      </c>
      <c r="I53" s="24"/>
      <c r="J53" s="24"/>
      <c r="K53" s="24"/>
    </row>
    <row r="54" spans="2:11" ht="19.899999999999999" customHeight="1" x14ac:dyDescent="0.15">
      <c r="B54" s="13">
        <v>21601</v>
      </c>
      <c r="C54" s="30" t="s">
        <v>66</v>
      </c>
      <c r="D54" s="14">
        <f t="shared" ref="D54" si="29">SUM(E54:K54)</f>
        <v>200000</v>
      </c>
      <c r="E54" s="14">
        <v>0</v>
      </c>
      <c r="F54" s="14">
        <v>200000</v>
      </c>
      <c r="G54" s="14"/>
      <c r="H54" s="14">
        <v>0</v>
      </c>
      <c r="I54" s="14"/>
      <c r="J54" s="14"/>
      <c r="K54" s="14"/>
    </row>
    <row r="55" spans="2:11" ht="19.899999999999999" customHeight="1" x14ac:dyDescent="0.15">
      <c r="B55" s="23" t="s">
        <v>67</v>
      </c>
      <c r="C55" s="29" t="s">
        <v>68</v>
      </c>
      <c r="D55" s="24">
        <f>SUM(D56)</f>
        <v>0</v>
      </c>
      <c r="E55" s="24">
        <f t="shared" ref="E55:H55" si="30">SUM(E56)</f>
        <v>0</v>
      </c>
      <c r="F55" s="24">
        <f t="shared" si="30"/>
        <v>0</v>
      </c>
      <c r="G55" s="24">
        <f t="shared" si="30"/>
        <v>0</v>
      </c>
      <c r="H55" s="24">
        <f t="shared" si="30"/>
        <v>0</v>
      </c>
      <c r="I55" s="24"/>
      <c r="J55" s="24"/>
      <c r="K55" s="24"/>
    </row>
    <row r="56" spans="2:11" ht="19.899999999999999" customHeight="1" x14ac:dyDescent="0.15">
      <c r="B56" s="13">
        <v>21701</v>
      </c>
      <c r="C56" s="30" t="s">
        <v>474</v>
      </c>
      <c r="D56" s="14">
        <f t="shared" ref="D56" si="31">SUM(E56:K56)</f>
        <v>0</v>
      </c>
      <c r="E56" s="14">
        <v>0</v>
      </c>
      <c r="F56" s="14">
        <v>0</v>
      </c>
      <c r="G56" s="14">
        <v>0</v>
      </c>
      <c r="H56" s="14">
        <v>0</v>
      </c>
      <c r="I56" s="14"/>
      <c r="J56" s="14"/>
      <c r="K56" s="14"/>
    </row>
    <row r="57" spans="2:11" ht="19.899999999999999" customHeight="1" x14ac:dyDescent="0.15">
      <c r="B57" s="21">
        <v>22000</v>
      </c>
      <c r="C57" s="28" t="s">
        <v>69</v>
      </c>
      <c r="D57" s="22">
        <f>SUM(D58)</f>
        <v>100000</v>
      </c>
      <c r="E57" s="22">
        <f t="shared" ref="E57:H58" si="32">SUM(E58)</f>
        <v>0</v>
      </c>
      <c r="F57" s="22">
        <f t="shared" si="32"/>
        <v>100000</v>
      </c>
      <c r="G57" s="22">
        <f t="shared" si="32"/>
        <v>0</v>
      </c>
      <c r="H57" s="22">
        <f t="shared" si="32"/>
        <v>0</v>
      </c>
      <c r="I57" s="22"/>
      <c r="J57" s="22"/>
      <c r="K57" s="22"/>
    </row>
    <row r="58" spans="2:11" ht="19.899999999999999" customHeight="1" x14ac:dyDescent="0.15">
      <c r="B58" s="23">
        <v>22100</v>
      </c>
      <c r="C58" s="29" t="s">
        <v>70</v>
      </c>
      <c r="D58" s="24">
        <f>SUM(D59)</f>
        <v>100000</v>
      </c>
      <c r="E58" s="24">
        <f t="shared" si="32"/>
        <v>0</v>
      </c>
      <c r="F58" s="24">
        <f t="shared" si="32"/>
        <v>100000</v>
      </c>
      <c r="G58" s="24">
        <f t="shared" si="32"/>
        <v>0</v>
      </c>
      <c r="H58" s="24">
        <f t="shared" si="32"/>
        <v>0</v>
      </c>
      <c r="I58" s="24"/>
      <c r="J58" s="24"/>
      <c r="K58" s="24"/>
    </row>
    <row r="59" spans="2:11" ht="37.5" customHeight="1" x14ac:dyDescent="0.15">
      <c r="B59" s="13">
        <v>22101</v>
      </c>
      <c r="C59" s="30" t="s">
        <v>475</v>
      </c>
      <c r="D59" s="14">
        <f t="shared" ref="D59" si="33">SUM(E59:K59)</f>
        <v>100000</v>
      </c>
      <c r="E59" s="14">
        <v>0</v>
      </c>
      <c r="F59" s="14">
        <v>100000</v>
      </c>
      <c r="G59" s="14"/>
      <c r="H59" s="14">
        <v>0</v>
      </c>
      <c r="I59" s="14"/>
      <c r="J59" s="14"/>
      <c r="K59" s="14"/>
    </row>
    <row r="60" spans="2:11" ht="27.75" customHeight="1" x14ac:dyDescent="0.15">
      <c r="B60" s="21">
        <v>24000</v>
      </c>
      <c r="C60" s="28" t="s">
        <v>71</v>
      </c>
      <c r="D60" s="22">
        <f>SUM(D61,D63,D65,D67,D69)</f>
        <v>205000</v>
      </c>
      <c r="E60" s="22">
        <f t="shared" ref="E60:H60" si="34">SUM(E61,E63,E65,E67,E69)</f>
        <v>25000</v>
      </c>
      <c r="F60" s="22">
        <f t="shared" si="34"/>
        <v>150000</v>
      </c>
      <c r="G60" s="22">
        <f t="shared" si="34"/>
        <v>30000</v>
      </c>
      <c r="H60" s="22">
        <f t="shared" si="34"/>
        <v>0</v>
      </c>
      <c r="I60" s="22"/>
      <c r="J60" s="22"/>
      <c r="K60" s="22"/>
    </row>
    <row r="61" spans="2:11" ht="27.75" customHeight="1" x14ac:dyDescent="0.15">
      <c r="B61" s="23">
        <v>24100</v>
      </c>
      <c r="C61" s="29" t="s">
        <v>72</v>
      </c>
      <c r="D61" s="22">
        <f>SUM(D62)</f>
        <v>0</v>
      </c>
      <c r="E61" s="22">
        <f t="shared" ref="E61:H61" si="35">SUM(E62)</f>
        <v>0</v>
      </c>
      <c r="F61" s="22">
        <f t="shared" si="35"/>
        <v>0</v>
      </c>
      <c r="G61" s="22">
        <f t="shared" si="35"/>
        <v>0</v>
      </c>
      <c r="H61" s="22">
        <f t="shared" si="35"/>
        <v>0</v>
      </c>
      <c r="I61" s="22"/>
      <c r="J61" s="22"/>
      <c r="K61" s="22"/>
    </row>
    <row r="62" spans="2:11" ht="27.75" customHeight="1" x14ac:dyDescent="0.15">
      <c r="B62" s="13">
        <v>24101</v>
      </c>
      <c r="C62" s="30" t="s">
        <v>505</v>
      </c>
      <c r="D62" s="14">
        <f t="shared" ref="D62" si="36">SUM(E62:K62)</f>
        <v>0</v>
      </c>
      <c r="E62" s="12">
        <v>0</v>
      </c>
      <c r="F62" s="12">
        <v>0</v>
      </c>
      <c r="G62" s="12">
        <v>0</v>
      </c>
      <c r="H62" s="12">
        <v>0</v>
      </c>
      <c r="I62" s="12"/>
      <c r="J62" s="12"/>
      <c r="K62" s="12"/>
    </row>
    <row r="63" spans="2:11" ht="27.75" customHeight="1" x14ac:dyDescent="0.15">
      <c r="B63" s="23">
        <v>24200</v>
      </c>
      <c r="C63" s="29" t="s">
        <v>73</v>
      </c>
      <c r="D63" s="22">
        <f>SUM(D64)</f>
        <v>0</v>
      </c>
      <c r="E63" s="22">
        <f t="shared" ref="E63:H63" si="37">SUM(E64)</f>
        <v>0</v>
      </c>
      <c r="F63" s="22">
        <f t="shared" si="37"/>
        <v>0</v>
      </c>
      <c r="G63" s="22">
        <f t="shared" si="37"/>
        <v>0</v>
      </c>
      <c r="H63" s="22">
        <f t="shared" si="37"/>
        <v>0</v>
      </c>
      <c r="I63" s="22"/>
      <c r="J63" s="22"/>
      <c r="K63" s="22"/>
    </row>
    <row r="64" spans="2:11" ht="27.75" customHeight="1" x14ac:dyDescent="0.15">
      <c r="B64" s="13">
        <v>24201</v>
      </c>
      <c r="C64" s="30" t="s">
        <v>506</v>
      </c>
      <c r="D64" s="14">
        <f t="shared" ref="D64" si="38">SUM(E64:K64)</f>
        <v>0</v>
      </c>
      <c r="E64" s="12">
        <v>0</v>
      </c>
      <c r="F64" s="12">
        <v>0</v>
      </c>
      <c r="G64" s="12">
        <v>0</v>
      </c>
      <c r="H64" s="12">
        <v>0</v>
      </c>
      <c r="I64" s="12"/>
      <c r="J64" s="12"/>
      <c r="K64" s="12"/>
    </row>
    <row r="65" spans="2:11" ht="27.75" customHeight="1" x14ac:dyDescent="0.15">
      <c r="B65" s="23">
        <v>24300</v>
      </c>
      <c r="C65" s="29" t="s">
        <v>74</v>
      </c>
      <c r="D65" s="22">
        <f>SUM(D66)</f>
        <v>0</v>
      </c>
      <c r="E65" s="22">
        <f t="shared" ref="E65:H65" si="39">SUM(E66)</f>
        <v>0</v>
      </c>
      <c r="F65" s="22">
        <f t="shared" si="39"/>
        <v>0</v>
      </c>
      <c r="G65" s="22">
        <f t="shared" si="39"/>
        <v>0</v>
      </c>
      <c r="H65" s="22">
        <f t="shared" si="39"/>
        <v>0</v>
      </c>
      <c r="I65" s="22"/>
      <c r="J65" s="22"/>
      <c r="K65" s="22"/>
    </row>
    <row r="66" spans="2:11" ht="27.75" customHeight="1" x14ac:dyDescent="0.15">
      <c r="B66" s="13">
        <v>24301</v>
      </c>
      <c r="C66" s="30" t="s">
        <v>507</v>
      </c>
      <c r="D66" s="14">
        <f t="shared" ref="D66" si="40">SUM(E66:K66)</f>
        <v>0</v>
      </c>
      <c r="E66" s="12">
        <v>0</v>
      </c>
      <c r="F66" s="12">
        <v>0</v>
      </c>
      <c r="G66" s="12">
        <v>0</v>
      </c>
      <c r="H66" s="12">
        <v>0</v>
      </c>
      <c r="I66" s="12"/>
      <c r="J66" s="12"/>
      <c r="K66" s="12"/>
    </row>
    <row r="67" spans="2:11" ht="19.899999999999999" customHeight="1" x14ac:dyDescent="0.15">
      <c r="B67" s="23" t="s">
        <v>75</v>
      </c>
      <c r="C67" s="29" t="s">
        <v>76</v>
      </c>
      <c r="D67" s="24">
        <f>SUM(D68)</f>
        <v>205000</v>
      </c>
      <c r="E67" s="24">
        <f t="shared" ref="E67:H67" si="41">SUM(E68)</f>
        <v>25000</v>
      </c>
      <c r="F67" s="24">
        <f t="shared" si="41"/>
        <v>150000</v>
      </c>
      <c r="G67" s="24">
        <f t="shared" si="41"/>
        <v>30000</v>
      </c>
      <c r="H67" s="24">
        <f t="shared" si="41"/>
        <v>0</v>
      </c>
      <c r="I67" s="24"/>
      <c r="J67" s="24"/>
      <c r="K67" s="24"/>
    </row>
    <row r="68" spans="2:11" ht="19.899999999999999" customHeight="1" x14ac:dyDescent="0.15">
      <c r="B68" s="13">
        <v>24601</v>
      </c>
      <c r="C68" s="30" t="s">
        <v>77</v>
      </c>
      <c r="D68" s="14">
        <f t="shared" ref="D68" si="42">SUM(E68:K68)</f>
        <v>205000</v>
      </c>
      <c r="E68" s="14">
        <v>25000</v>
      </c>
      <c r="F68" s="14">
        <v>150000</v>
      </c>
      <c r="G68" s="14">
        <v>30000</v>
      </c>
      <c r="H68" s="14">
        <v>0</v>
      </c>
      <c r="I68" s="14"/>
      <c r="J68" s="14"/>
      <c r="K68" s="14"/>
    </row>
    <row r="69" spans="2:11" ht="19.899999999999999" customHeight="1" x14ac:dyDescent="0.15">
      <c r="B69" s="23">
        <v>24700</v>
      </c>
      <c r="C69" s="29" t="s">
        <v>78</v>
      </c>
      <c r="D69" s="24">
        <f>SUM(D70)</f>
        <v>0</v>
      </c>
      <c r="E69" s="24">
        <f t="shared" ref="E69:H69" si="43">SUM(E70)</f>
        <v>0</v>
      </c>
      <c r="F69" s="24">
        <f t="shared" si="43"/>
        <v>0</v>
      </c>
      <c r="G69" s="24">
        <f t="shared" si="43"/>
        <v>0</v>
      </c>
      <c r="H69" s="24">
        <f t="shared" si="43"/>
        <v>0</v>
      </c>
      <c r="I69" s="24"/>
      <c r="J69" s="24"/>
      <c r="K69" s="24"/>
    </row>
    <row r="70" spans="2:11" ht="19.899999999999999" customHeight="1" x14ac:dyDescent="0.15">
      <c r="B70" s="13">
        <v>24701</v>
      </c>
      <c r="C70" s="30" t="s">
        <v>508</v>
      </c>
      <c r="D70" s="14">
        <f t="shared" ref="D70" si="44">SUM(E70:K70)</f>
        <v>0</v>
      </c>
      <c r="E70" s="14">
        <v>0</v>
      </c>
      <c r="F70" s="14">
        <v>0</v>
      </c>
      <c r="G70" s="14">
        <v>0</v>
      </c>
      <c r="H70" s="14">
        <v>0</v>
      </c>
      <c r="I70" s="14"/>
      <c r="J70" s="14"/>
      <c r="K70" s="14"/>
    </row>
    <row r="71" spans="2:11" ht="22.5" x14ac:dyDescent="0.15">
      <c r="B71" s="21">
        <v>25000</v>
      </c>
      <c r="C71" s="28" t="s">
        <v>79</v>
      </c>
      <c r="D71" s="22">
        <f>SUM(D72,D74)</f>
        <v>920000</v>
      </c>
      <c r="E71" s="22">
        <f t="shared" ref="E71:H71" si="45">SUM(E72,E74)</f>
        <v>220000</v>
      </c>
      <c r="F71" s="22">
        <f t="shared" si="45"/>
        <v>700000</v>
      </c>
      <c r="G71" s="22">
        <f t="shared" si="45"/>
        <v>0</v>
      </c>
      <c r="H71" s="22">
        <f t="shared" si="45"/>
        <v>0</v>
      </c>
      <c r="I71" s="22"/>
      <c r="J71" s="22"/>
      <c r="K71" s="22"/>
    </row>
    <row r="72" spans="2:11" ht="19.899999999999999" customHeight="1" x14ac:dyDescent="0.15">
      <c r="B72" s="23" t="s">
        <v>80</v>
      </c>
      <c r="C72" s="29" t="s">
        <v>81</v>
      </c>
      <c r="D72" s="24">
        <f>SUM(D73)</f>
        <v>800000</v>
      </c>
      <c r="E72" s="24">
        <f t="shared" ref="E72:H72" si="46">SUM(E73)</f>
        <v>200000</v>
      </c>
      <c r="F72" s="24">
        <f t="shared" si="46"/>
        <v>600000</v>
      </c>
      <c r="G72" s="24">
        <f t="shared" si="46"/>
        <v>0</v>
      </c>
      <c r="H72" s="24">
        <f t="shared" si="46"/>
        <v>0</v>
      </c>
      <c r="I72" s="24"/>
      <c r="J72" s="24"/>
      <c r="K72" s="24"/>
    </row>
    <row r="73" spans="2:11" ht="19.899999999999999" customHeight="1" x14ac:dyDescent="0.15">
      <c r="B73" s="13">
        <v>25301</v>
      </c>
      <c r="C73" s="30" t="s">
        <v>82</v>
      </c>
      <c r="D73" s="14">
        <f t="shared" ref="D73" si="47">SUM(E73:K73)</f>
        <v>800000</v>
      </c>
      <c r="E73" s="14">
        <v>200000</v>
      </c>
      <c r="F73" s="14">
        <v>600000</v>
      </c>
      <c r="G73" s="14"/>
      <c r="H73" s="14">
        <v>0</v>
      </c>
      <c r="I73" s="14"/>
      <c r="J73" s="14"/>
      <c r="K73" s="14"/>
    </row>
    <row r="74" spans="2:11" ht="19.899999999999999" customHeight="1" x14ac:dyDescent="0.15">
      <c r="B74" s="23" t="s">
        <v>83</v>
      </c>
      <c r="C74" s="29" t="s">
        <v>84</v>
      </c>
      <c r="D74" s="24">
        <f>SUM(D75)</f>
        <v>120000</v>
      </c>
      <c r="E74" s="24">
        <f t="shared" ref="E74:H74" si="48">SUM(E75)</f>
        <v>20000</v>
      </c>
      <c r="F74" s="24">
        <f t="shared" si="48"/>
        <v>100000</v>
      </c>
      <c r="G74" s="24">
        <f t="shared" si="48"/>
        <v>0</v>
      </c>
      <c r="H74" s="24">
        <f t="shared" si="48"/>
        <v>0</v>
      </c>
      <c r="I74" s="24"/>
      <c r="J74" s="24"/>
      <c r="K74" s="24"/>
    </row>
    <row r="75" spans="2:11" ht="19.899999999999999" customHeight="1" x14ac:dyDescent="0.15">
      <c r="B75" s="13">
        <v>25401</v>
      </c>
      <c r="C75" s="30" t="s">
        <v>85</v>
      </c>
      <c r="D75" s="14">
        <f t="shared" ref="D75" si="49">SUM(E75:K75)</f>
        <v>120000</v>
      </c>
      <c r="E75" s="14">
        <v>20000</v>
      </c>
      <c r="F75" s="14">
        <v>100000</v>
      </c>
      <c r="G75" s="14">
        <v>0</v>
      </c>
      <c r="H75" s="14">
        <v>0</v>
      </c>
      <c r="I75" s="14"/>
      <c r="J75" s="14"/>
      <c r="K75" s="14"/>
    </row>
    <row r="76" spans="2:11" ht="19.899999999999999" customHeight="1" x14ac:dyDescent="0.15">
      <c r="B76" s="21">
        <v>26000</v>
      </c>
      <c r="C76" s="28" t="s">
        <v>86</v>
      </c>
      <c r="D76" s="22">
        <f>SUM(D77)</f>
        <v>2900000</v>
      </c>
      <c r="E76" s="22">
        <f t="shared" ref="E76:H77" si="50">SUM(E77)</f>
        <v>0</v>
      </c>
      <c r="F76" s="22">
        <f t="shared" si="50"/>
        <v>2000000</v>
      </c>
      <c r="G76" s="22">
        <f t="shared" si="50"/>
        <v>900000</v>
      </c>
      <c r="H76" s="22">
        <f t="shared" si="50"/>
        <v>0</v>
      </c>
      <c r="I76" s="22"/>
      <c r="J76" s="22"/>
      <c r="K76" s="22"/>
    </row>
    <row r="77" spans="2:11" ht="19.899999999999999" customHeight="1" x14ac:dyDescent="0.15">
      <c r="B77" s="23">
        <v>26100</v>
      </c>
      <c r="C77" s="29" t="s">
        <v>86</v>
      </c>
      <c r="D77" s="24">
        <f>SUM(D78)</f>
        <v>2900000</v>
      </c>
      <c r="E77" s="24">
        <f t="shared" si="50"/>
        <v>0</v>
      </c>
      <c r="F77" s="24">
        <f t="shared" si="50"/>
        <v>2000000</v>
      </c>
      <c r="G77" s="24">
        <f t="shared" si="50"/>
        <v>900000</v>
      </c>
      <c r="H77" s="24">
        <f t="shared" si="50"/>
        <v>0</v>
      </c>
      <c r="I77" s="24"/>
      <c r="J77" s="24"/>
      <c r="K77" s="24"/>
    </row>
    <row r="78" spans="2:11" ht="38.25" customHeight="1" x14ac:dyDescent="0.15">
      <c r="B78" s="13">
        <v>26101</v>
      </c>
      <c r="C78" s="30" t="s">
        <v>476</v>
      </c>
      <c r="D78" s="14">
        <f t="shared" ref="D78" si="51">SUM(E78:K78)</f>
        <v>2900000</v>
      </c>
      <c r="E78" s="14">
        <v>0</v>
      </c>
      <c r="F78" s="14">
        <v>2000000</v>
      </c>
      <c r="G78" s="14">
        <v>900000</v>
      </c>
      <c r="H78" s="14">
        <v>0</v>
      </c>
      <c r="I78" s="14"/>
      <c r="J78" s="14"/>
      <c r="K78" s="14"/>
    </row>
    <row r="79" spans="2:11" ht="30" customHeight="1" x14ac:dyDescent="0.15">
      <c r="B79" s="21">
        <v>27000</v>
      </c>
      <c r="C79" s="28" t="s">
        <v>87</v>
      </c>
      <c r="D79" s="22">
        <f>SUM(D80,D82,D84,D86)</f>
        <v>160000</v>
      </c>
      <c r="E79" s="22">
        <f t="shared" ref="E79:H79" si="52">SUM(E80,E82,E84,E86)</f>
        <v>0</v>
      </c>
      <c r="F79" s="22">
        <f t="shared" si="52"/>
        <v>120000</v>
      </c>
      <c r="G79" s="22">
        <f t="shared" si="52"/>
        <v>40000</v>
      </c>
      <c r="H79" s="22">
        <f t="shared" si="52"/>
        <v>0</v>
      </c>
      <c r="I79" s="22"/>
      <c r="J79" s="22"/>
      <c r="K79" s="22"/>
    </row>
    <row r="80" spans="2:11" ht="19.899999999999999" customHeight="1" x14ac:dyDescent="0.15">
      <c r="B80" s="23" t="s">
        <v>88</v>
      </c>
      <c r="C80" s="29" t="s">
        <v>89</v>
      </c>
      <c r="D80" s="24">
        <f>SUM(D81)</f>
        <v>70000</v>
      </c>
      <c r="E80" s="24">
        <f t="shared" ref="E80:H80" si="53">SUM(E81)</f>
        <v>0</v>
      </c>
      <c r="F80" s="24">
        <f t="shared" si="53"/>
        <v>50000</v>
      </c>
      <c r="G80" s="24">
        <f t="shared" si="53"/>
        <v>20000</v>
      </c>
      <c r="H80" s="24">
        <f t="shared" si="53"/>
        <v>0</v>
      </c>
      <c r="I80" s="24"/>
      <c r="J80" s="24"/>
      <c r="K80" s="24"/>
    </row>
    <row r="81" spans="2:11" ht="19.899999999999999" customHeight="1" x14ac:dyDescent="0.15">
      <c r="B81" s="13">
        <v>27101</v>
      </c>
      <c r="C81" s="30" t="s">
        <v>90</v>
      </c>
      <c r="D81" s="14">
        <f t="shared" ref="D81" si="54">SUM(E81:K81)</f>
        <v>70000</v>
      </c>
      <c r="E81" s="14">
        <v>0</v>
      </c>
      <c r="F81" s="14">
        <v>50000</v>
      </c>
      <c r="G81" s="14">
        <v>20000</v>
      </c>
      <c r="H81" s="14">
        <v>0</v>
      </c>
      <c r="I81" s="14"/>
      <c r="J81" s="14"/>
      <c r="K81" s="14"/>
    </row>
    <row r="82" spans="2:11" ht="19.899999999999999" customHeight="1" x14ac:dyDescent="0.15">
      <c r="B82" s="23" t="s">
        <v>91</v>
      </c>
      <c r="C82" s="29" t="s">
        <v>92</v>
      </c>
      <c r="D82" s="24">
        <f>SUM(D83)</f>
        <v>40000</v>
      </c>
      <c r="E82" s="24">
        <f t="shared" ref="E82:H82" si="55">SUM(E83)</f>
        <v>0</v>
      </c>
      <c r="F82" s="24">
        <f t="shared" si="55"/>
        <v>20000</v>
      </c>
      <c r="G82" s="24">
        <f t="shared" si="55"/>
        <v>20000</v>
      </c>
      <c r="H82" s="24">
        <f t="shared" si="55"/>
        <v>0</v>
      </c>
      <c r="I82" s="24"/>
      <c r="J82" s="24"/>
      <c r="K82" s="24"/>
    </row>
    <row r="83" spans="2:11" ht="19.899999999999999" customHeight="1" x14ac:dyDescent="0.15">
      <c r="B83" s="13">
        <v>27201</v>
      </c>
      <c r="C83" s="30" t="s">
        <v>477</v>
      </c>
      <c r="D83" s="14">
        <f t="shared" ref="D83" si="56">SUM(E83:K83)</f>
        <v>40000</v>
      </c>
      <c r="E83" s="14">
        <v>0</v>
      </c>
      <c r="F83" s="14">
        <v>20000</v>
      </c>
      <c r="G83" s="14">
        <v>20000</v>
      </c>
      <c r="H83" s="14">
        <v>0</v>
      </c>
      <c r="I83" s="14"/>
      <c r="J83" s="14"/>
      <c r="K83" s="14"/>
    </row>
    <row r="84" spans="2:11" ht="19.899999999999999" customHeight="1" x14ac:dyDescent="0.15">
      <c r="B84" s="23" t="s">
        <v>93</v>
      </c>
      <c r="C84" s="29" t="s">
        <v>94</v>
      </c>
      <c r="D84" s="24">
        <f>SUM(D85)</f>
        <v>50000</v>
      </c>
      <c r="E84" s="24">
        <f t="shared" ref="E84:H84" si="57">SUM(E85)</f>
        <v>0</v>
      </c>
      <c r="F84" s="24">
        <f t="shared" si="57"/>
        <v>50000</v>
      </c>
      <c r="G84" s="24">
        <f t="shared" si="57"/>
        <v>0</v>
      </c>
      <c r="H84" s="24">
        <f t="shared" si="57"/>
        <v>0</v>
      </c>
      <c r="I84" s="24"/>
      <c r="J84" s="24"/>
      <c r="K84" s="24"/>
    </row>
    <row r="85" spans="2:11" ht="19.899999999999999" customHeight="1" x14ac:dyDescent="0.15">
      <c r="B85" s="13">
        <v>27301</v>
      </c>
      <c r="C85" s="30" t="s">
        <v>95</v>
      </c>
      <c r="D85" s="14">
        <f t="shared" ref="D85" si="58">SUM(E85:K85)</f>
        <v>50000</v>
      </c>
      <c r="E85" s="14">
        <v>0</v>
      </c>
      <c r="F85" s="14">
        <v>50000</v>
      </c>
      <c r="G85" s="14"/>
      <c r="H85" s="14">
        <v>0</v>
      </c>
      <c r="I85" s="14"/>
      <c r="J85" s="14"/>
      <c r="K85" s="14"/>
    </row>
    <row r="86" spans="2:11" ht="27" customHeight="1" x14ac:dyDescent="0.15">
      <c r="B86" s="23" t="s">
        <v>96</v>
      </c>
      <c r="C86" s="29" t="s">
        <v>97</v>
      </c>
      <c r="D86" s="24">
        <f>SUM(D87)</f>
        <v>0</v>
      </c>
      <c r="E86" s="24">
        <f t="shared" ref="E86:H86" si="59">SUM(E87)</f>
        <v>0</v>
      </c>
      <c r="F86" s="24">
        <f t="shared" si="59"/>
        <v>0</v>
      </c>
      <c r="G86" s="24">
        <f t="shared" si="59"/>
        <v>0</v>
      </c>
      <c r="H86" s="24">
        <f t="shared" si="59"/>
        <v>0</v>
      </c>
      <c r="I86" s="24"/>
      <c r="J86" s="24"/>
      <c r="K86" s="24"/>
    </row>
    <row r="87" spans="2:11" ht="27" customHeight="1" x14ac:dyDescent="0.15">
      <c r="B87" s="13">
        <v>27501</v>
      </c>
      <c r="C87" s="30" t="s">
        <v>98</v>
      </c>
      <c r="D87" s="14">
        <f t="shared" ref="D87" si="60">SUM(E87:K87)</f>
        <v>0</v>
      </c>
      <c r="E87" s="14">
        <v>0</v>
      </c>
      <c r="F87" s="14"/>
      <c r="G87" s="14">
        <v>0</v>
      </c>
      <c r="H87" s="14">
        <v>0</v>
      </c>
      <c r="I87" s="14"/>
      <c r="J87" s="14"/>
      <c r="K87" s="14"/>
    </row>
    <row r="88" spans="2:11" s="6" customFormat="1" ht="19.899999999999999" customHeight="1" x14ac:dyDescent="0.15">
      <c r="B88" s="21" t="s">
        <v>99</v>
      </c>
      <c r="C88" s="28" t="s">
        <v>100</v>
      </c>
      <c r="D88" s="22">
        <f>SUM(D89)</f>
        <v>50000</v>
      </c>
      <c r="E88" s="22">
        <f t="shared" ref="E88:H89" si="61">SUM(E89)</f>
        <v>0</v>
      </c>
      <c r="F88" s="22">
        <f t="shared" si="61"/>
        <v>50000</v>
      </c>
      <c r="G88" s="22">
        <f t="shared" si="61"/>
        <v>0</v>
      </c>
      <c r="H88" s="22">
        <f t="shared" si="61"/>
        <v>0</v>
      </c>
      <c r="I88" s="22"/>
      <c r="J88" s="22"/>
      <c r="K88" s="22"/>
    </row>
    <row r="89" spans="2:11" s="9" customFormat="1" ht="19.899999999999999" customHeight="1" x14ac:dyDescent="0.15">
      <c r="B89" s="23">
        <v>29100</v>
      </c>
      <c r="C89" s="29" t="s">
        <v>101</v>
      </c>
      <c r="D89" s="24">
        <f>SUM(D90)</f>
        <v>50000</v>
      </c>
      <c r="E89" s="24">
        <f t="shared" si="61"/>
        <v>0</v>
      </c>
      <c r="F89" s="24">
        <f t="shared" si="61"/>
        <v>50000</v>
      </c>
      <c r="G89" s="24">
        <f t="shared" si="61"/>
        <v>0</v>
      </c>
      <c r="H89" s="24">
        <f t="shared" si="61"/>
        <v>0</v>
      </c>
      <c r="I89" s="24"/>
      <c r="J89" s="24"/>
      <c r="K89" s="24"/>
    </row>
    <row r="90" spans="2:11" ht="19.899999999999999" customHeight="1" x14ac:dyDescent="0.15">
      <c r="B90" s="13">
        <v>29101</v>
      </c>
      <c r="C90" s="30" t="s">
        <v>102</v>
      </c>
      <c r="D90" s="14">
        <f t="shared" ref="D90" si="62">SUM(E90:K90)</f>
        <v>50000</v>
      </c>
      <c r="E90" s="14">
        <v>0</v>
      </c>
      <c r="F90" s="14">
        <v>50000</v>
      </c>
      <c r="G90" s="14"/>
      <c r="H90" s="14">
        <v>0</v>
      </c>
      <c r="I90" s="14"/>
      <c r="J90" s="14"/>
      <c r="K90" s="14"/>
    </row>
    <row r="91" spans="2:11" ht="19.899999999999999" customHeight="1" x14ac:dyDescent="0.15">
      <c r="B91" s="21">
        <v>30000</v>
      </c>
      <c r="C91" s="28" t="s">
        <v>103</v>
      </c>
      <c r="D91" s="22">
        <f>SUM(D92,D105,D114,D118,D125,D136,D139,D148,D153)</f>
        <v>10686925</v>
      </c>
      <c r="E91" s="22">
        <f>SUM(E92,E105,E114,E118,E125,E136,E139,E148,E153)</f>
        <v>1715100</v>
      </c>
      <c r="F91" s="22">
        <f>SUM(F92,F105,F114,F118,F125,F136,F139,F148,F153)</f>
        <v>7039000</v>
      </c>
      <c r="G91" s="22">
        <f>SUM(G92,G105,G114,G118,G125,G136,G139,G148,G153)</f>
        <v>1705000</v>
      </c>
      <c r="H91" s="22">
        <f>SUM(H92,H105,H114,H118,H125,H136,H139,H148,H153)</f>
        <v>227825</v>
      </c>
      <c r="I91" s="22"/>
      <c r="J91" s="22"/>
      <c r="K91" s="22"/>
    </row>
    <row r="92" spans="2:11" ht="19.899999999999999" customHeight="1" x14ac:dyDescent="0.15">
      <c r="B92" s="21">
        <v>31000</v>
      </c>
      <c r="C92" s="28" t="s">
        <v>104</v>
      </c>
      <c r="D92" s="22">
        <f>SUM(D93,D95,D97,D99,D101,D103)</f>
        <v>2864000</v>
      </c>
      <c r="E92" s="22">
        <f t="shared" ref="E92:H92" si="63">SUM(E93,E95,E97,E99,E101,E103)</f>
        <v>0</v>
      </c>
      <c r="F92" s="22">
        <f t="shared" si="63"/>
        <v>2114000</v>
      </c>
      <c r="G92" s="22">
        <f t="shared" si="63"/>
        <v>750000</v>
      </c>
      <c r="H92" s="22">
        <f t="shared" si="63"/>
        <v>0</v>
      </c>
      <c r="I92" s="22"/>
      <c r="J92" s="22"/>
      <c r="K92" s="22"/>
    </row>
    <row r="93" spans="2:11" ht="19.899999999999999" customHeight="1" x14ac:dyDescent="0.15">
      <c r="B93" s="23" t="s">
        <v>105</v>
      </c>
      <c r="C93" s="29" t="s">
        <v>106</v>
      </c>
      <c r="D93" s="24">
        <f>SUM(D94)</f>
        <v>2840000</v>
      </c>
      <c r="E93" s="24">
        <f t="shared" ref="E93:H93" si="64">SUM(E94)</f>
        <v>0</v>
      </c>
      <c r="F93" s="24">
        <f t="shared" si="64"/>
        <v>2090000</v>
      </c>
      <c r="G93" s="24">
        <f t="shared" si="64"/>
        <v>750000</v>
      </c>
      <c r="H93" s="24">
        <f t="shared" si="64"/>
        <v>0</v>
      </c>
      <c r="I93" s="24"/>
      <c r="J93" s="24"/>
      <c r="K93" s="24"/>
    </row>
    <row r="94" spans="2:11" ht="19.899999999999999" customHeight="1" x14ac:dyDescent="0.15">
      <c r="B94" s="13">
        <v>31101</v>
      </c>
      <c r="C94" s="30" t="s">
        <v>478</v>
      </c>
      <c r="D94" s="14">
        <f t="shared" ref="D94:D104" si="65">SUM(E94:K94)</f>
        <v>2840000</v>
      </c>
      <c r="E94" s="14">
        <v>0</v>
      </c>
      <c r="F94" s="14">
        <f>1600000+490000</f>
        <v>2090000</v>
      </c>
      <c r="G94" s="14">
        <v>750000</v>
      </c>
      <c r="H94" s="14">
        <v>0</v>
      </c>
      <c r="I94" s="14"/>
      <c r="J94" s="14"/>
      <c r="K94" s="14"/>
    </row>
    <row r="95" spans="2:11" ht="19.899999999999999" customHeight="1" x14ac:dyDescent="0.15">
      <c r="B95" s="23" t="s">
        <v>107</v>
      </c>
      <c r="C95" s="29" t="s">
        <v>108</v>
      </c>
      <c r="D95" s="24">
        <f>SUM(D96)</f>
        <v>0</v>
      </c>
      <c r="E95" s="24">
        <f t="shared" ref="E95:H95" si="66">SUM(E96)</f>
        <v>0</v>
      </c>
      <c r="F95" s="24">
        <f t="shared" si="66"/>
        <v>0</v>
      </c>
      <c r="G95" s="24">
        <f t="shared" si="66"/>
        <v>0</v>
      </c>
      <c r="H95" s="24">
        <f t="shared" si="66"/>
        <v>0</v>
      </c>
      <c r="I95" s="24"/>
      <c r="J95" s="24"/>
      <c r="K95" s="24"/>
    </row>
    <row r="96" spans="2:11" ht="19.899999999999999" customHeight="1" x14ac:dyDescent="0.15">
      <c r="B96" s="13">
        <v>31201</v>
      </c>
      <c r="C96" s="30" t="s">
        <v>479</v>
      </c>
      <c r="D96" s="14">
        <f t="shared" si="65"/>
        <v>0</v>
      </c>
      <c r="E96" s="14">
        <v>0</v>
      </c>
      <c r="F96" s="14">
        <v>0</v>
      </c>
      <c r="G96" s="14">
        <v>0</v>
      </c>
      <c r="H96" s="14">
        <v>0</v>
      </c>
      <c r="I96" s="14"/>
      <c r="J96" s="14"/>
      <c r="K96" s="14"/>
    </row>
    <row r="97" spans="2:11" ht="19.899999999999999" customHeight="1" x14ac:dyDescent="0.15">
      <c r="B97" s="23" t="s">
        <v>109</v>
      </c>
      <c r="C97" s="29" t="s">
        <v>110</v>
      </c>
      <c r="D97" s="24">
        <f>SUM(D98)</f>
        <v>2000</v>
      </c>
      <c r="E97" s="24">
        <f t="shared" ref="E97:H97" si="67">SUM(E98)</f>
        <v>0</v>
      </c>
      <c r="F97" s="24">
        <f t="shared" si="67"/>
        <v>2000</v>
      </c>
      <c r="G97" s="24">
        <f t="shared" si="67"/>
        <v>0</v>
      </c>
      <c r="H97" s="24">
        <f t="shared" si="67"/>
        <v>0</v>
      </c>
      <c r="I97" s="24"/>
      <c r="J97" s="24"/>
      <c r="K97" s="24"/>
    </row>
    <row r="98" spans="2:11" ht="19.899999999999999" customHeight="1" x14ac:dyDescent="0.15">
      <c r="B98" s="13">
        <v>31301</v>
      </c>
      <c r="C98" s="30" t="s">
        <v>480</v>
      </c>
      <c r="D98" s="14">
        <f t="shared" si="65"/>
        <v>2000</v>
      </c>
      <c r="E98" s="14">
        <v>0</v>
      </c>
      <c r="F98" s="14">
        <v>2000</v>
      </c>
      <c r="G98" s="14">
        <v>0</v>
      </c>
      <c r="H98" s="14">
        <v>0</v>
      </c>
      <c r="I98" s="14"/>
      <c r="J98" s="14"/>
      <c r="K98" s="14"/>
    </row>
    <row r="99" spans="2:11" ht="19.899999999999999" customHeight="1" x14ac:dyDescent="0.15">
      <c r="B99" s="23" t="s">
        <v>111</v>
      </c>
      <c r="C99" s="29" t="s">
        <v>112</v>
      </c>
      <c r="D99" s="24">
        <f>SUM(D100)</f>
        <v>2000</v>
      </c>
      <c r="E99" s="24">
        <f t="shared" ref="E99:H99" si="68">SUM(E100)</f>
        <v>0</v>
      </c>
      <c r="F99" s="24">
        <f t="shared" si="68"/>
        <v>2000</v>
      </c>
      <c r="G99" s="24">
        <f t="shared" si="68"/>
        <v>0</v>
      </c>
      <c r="H99" s="24">
        <f t="shared" si="68"/>
        <v>0</v>
      </c>
      <c r="I99" s="24"/>
      <c r="J99" s="24"/>
      <c r="K99" s="24"/>
    </row>
    <row r="100" spans="2:11" ht="19.899999999999999" customHeight="1" x14ac:dyDescent="0.15">
      <c r="B100" s="13">
        <v>31401</v>
      </c>
      <c r="C100" s="30" t="s">
        <v>481</v>
      </c>
      <c r="D100" s="14">
        <f t="shared" si="65"/>
        <v>2000</v>
      </c>
      <c r="E100" s="14">
        <v>0</v>
      </c>
      <c r="F100" s="14">
        <v>2000</v>
      </c>
      <c r="G100" s="14"/>
      <c r="H100" s="14">
        <v>0</v>
      </c>
      <c r="I100" s="14"/>
      <c r="J100" s="14"/>
      <c r="K100" s="14"/>
    </row>
    <row r="101" spans="2:11" ht="19.899999999999999" customHeight="1" x14ac:dyDescent="0.15">
      <c r="B101" s="23">
        <v>31700</v>
      </c>
      <c r="C101" s="29" t="s">
        <v>725</v>
      </c>
      <c r="D101" s="24">
        <f>SUM(D102)</f>
        <v>20000</v>
      </c>
      <c r="E101" s="24">
        <f t="shared" ref="E101:H101" si="69">SUM(E102)</f>
        <v>0</v>
      </c>
      <c r="F101" s="24">
        <f t="shared" si="69"/>
        <v>20000</v>
      </c>
      <c r="G101" s="24">
        <f t="shared" si="69"/>
        <v>0</v>
      </c>
      <c r="H101" s="24">
        <f t="shared" si="69"/>
        <v>0</v>
      </c>
      <c r="I101" s="24"/>
      <c r="J101" s="24"/>
      <c r="K101" s="24"/>
    </row>
    <row r="102" spans="2:11" ht="19.899999999999999" customHeight="1" x14ac:dyDescent="0.15">
      <c r="B102" s="13">
        <v>31701</v>
      </c>
      <c r="C102" s="30" t="s">
        <v>726</v>
      </c>
      <c r="D102" s="14">
        <f t="shared" si="65"/>
        <v>20000</v>
      </c>
      <c r="E102" s="14">
        <v>0</v>
      </c>
      <c r="F102" s="14">
        <v>20000</v>
      </c>
      <c r="G102" s="14"/>
      <c r="H102" s="14">
        <v>0</v>
      </c>
      <c r="I102" s="14"/>
      <c r="J102" s="14"/>
      <c r="K102" s="14"/>
    </row>
    <row r="103" spans="2:11" ht="19.899999999999999" customHeight="1" x14ac:dyDescent="0.15">
      <c r="B103" s="23" t="s">
        <v>113</v>
      </c>
      <c r="C103" s="29" t="s">
        <v>114</v>
      </c>
      <c r="D103" s="24">
        <f>SUM(D104)</f>
        <v>0</v>
      </c>
      <c r="E103" s="24">
        <f t="shared" ref="E103:H103" si="70">SUM(E104)</f>
        <v>0</v>
      </c>
      <c r="F103" s="24">
        <f t="shared" si="70"/>
        <v>0</v>
      </c>
      <c r="G103" s="24">
        <f t="shared" si="70"/>
        <v>0</v>
      </c>
      <c r="H103" s="24">
        <f t="shared" si="70"/>
        <v>0</v>
      </c>
      <c r="I103" s="24"/>
      <c r="J103" s="24"/>
      <c r="K103" s="24"/>
    </row>
    <row r="104" spans="2:11" ht="19.899999999999999" customHeight="1" x14ac:dyDescent="0.15">
      <c r="B104" s="13">
        <v>31801</v>
      </c>
      <c r="C104" s="30" t="s">
        <v>482</v>
      </c>
      <c r="D104" s="14">
        <f t="shared" si="65"/>
        <v>0</v>
      </c>
      <c r="E104" s="14">
        <v>0</v>
      </c>
      <c r="F104" s="14">
        <v>0</v>
      </c>
      <c r="G104" s="14">
        <v>0</v>
      </c>
      <c r="H104" s="14">
        <v>0</v>
      </c>
      <c r="I104" s="14"/>
      <c r="J104" s="14"/>
      <c r="K104" s="14"/>
    </row>
    <row r="105" spans="2:11" ht="19.899999999999999" customHeight="1" x14ac:dyDescent="0.15">
      <c r="B105" s="21">
        <v>32000</v>
      </c>
      <c r="C105" s="28" t="s">
        <v>115</v>
      </c>
      <c r="D105" s="22">
        <f>SUM(D112,D110,D108,D106)</f>
        <v>740000</v>
      </c>
      <c r="E105" s="22">
        <f t="shared" ref="E105:H105" si="71">SUM(E112,E110,E108,E106)</f>
        <v>0</v>
      </c>
      <c r="F105" s="22">
        <f t="shared" si="71"/>
        <v>720000</v>
      </c>
      <c r="G105" s="22">
        <f t="shared" si="71"/>
        <v>20000</v>
      </c>
      <c r="H105" s="22">
        <f t="shared" si="71"/>
        <v>0</v>
      </c>
      <c r="I105" s="22"/>
      <c r="J105" s="22"/>
      <c r="K105" s="22"/>
    </row>
    <row r="106" spans="2:11" ht="19.899999999999999" customHeight="1" x14ac:dyDescent="0.15">
      <c r="B106" s="23" t="s">
        <v>116</v>
      </c>
      <c r="C106" s="29" t="s">
        <v>117</v>
      </c>
      <c r="D106" s="24">
        <f>SUM(D107)</f>
        <v>440000</v>
      </c>
      <c r="E106" s="24">
        <f t="shared" ref="E106:H106" si="72">SUM(E107)</f>
        <v>0</v>
      </c>
      <c r="F106" s="24">
        <f t="shared" si="72"/>
        <v>420000</v>
      </c>
      <c r="G106" s="24">
        <f t="shared" si="72"/>
        <v>20000</v>
      </c>
      <c r="H106" s="24">
        <f t="shared" si="72"/>
        <v>0</v>
      </c>
      <c r="I106" s="24"/>
      <c r="J106" s="24"/>
      <c r="K106" s="24"/>
    </row>
    <row r="107" spans="2:11" ht="19.899999999999999" customHeight="1" x14ac:dyDescent="0.15">
      <c r="B107" s="13">
        <v>32201</v>
      </c>
      <c r="C107" s="30" t="s">
        <v>483</v>
      </c>
      <c r="D107" s="14">
        <f t="shared" ref="D107:D109" si="73">SUM(E107:K107)</f>
        <v>440000</v>
      </c>
      <c r="E107" s="14">
        <v>0</v>
      </c>
      <c r="F107" s="14">
        <v>420000</v>
      </c>
      <c r="G107" s="14">
        <v>20000</v>
      </c>
      <c r="H107" s="14">
        <v>0</v>
      </c>
      <c r="I107" s="14"/>
      <c r="J107" s="14"/>
      <c r="K107" s="14"/>
    </row>
    <row r="108" spans="2:11" ht="30" customHeight="1" x14ac:dyDescent="0.15">
      <c r="B108" s="23">
        <v>32500</v>
      </c>
      <c r="C108" s="29" t="s">
        <v>739</v>
      </c>
      <c r="D108" s="24">
        <f>SUM(D109)</f>
        <v>300000</v>
      </c>
      <c r="E108" s="24">
        <f t="shared" ref="E108:H110" si="74">SUM(E109)</f>
        <v>0</v>
      </c>
      <c r="F108" s="24">
        <f t="shared" si="74"/>
        <v>300000</v>
      </c>
      <c r="G108" s="24">
        <f t="shared" si="74"/>
        <v>0</v>
      </c>
      <c r="H108" s="24">
        <f t="shared" si="74"/>
        <v>0</v>
      </c>
      <c r="I108" s="24"/>
      <c r="J108" s="24"/>
      <c r="K108" s="24"/>
    </row>
    <row r="109" spans="2:11" ht="19.899999999999999" customHeight="1" x14ac:dyDescent="0.15">
      <c r="B109" s="13"/>
      <c r="C109" s="30" t="s">
        <v>740</v>
      </c>
      <c r="D109" s="14">
        <f t="shared" si="73"/>
        <v>300000</v>
      </c>
      <c r="E109" s="14"/>
      <c r="F109" s="14">
        <v>300000</v>
      </c>
      <c r="G109" s="14"/>
      <c r="H109" s="14"/>
      <c r="I109" s="14"/>
      <c r="J109" s="14"/>
      <c r="K109" s="14"/>
    </row>
    <row r="110" spans="2:11" ht="30" customHeight="1" x14ac:dyDescent="0.15">
      <c r="B110" s="23" t="s">
        <v>118</v>
      </c>
      <c r="C110" s="29" t="s">
        <v>119</v>
      </c>
      <c r="D110" s="24">
        <f>SUM(D111)</f>
        <v>0</v>
      </c>
      <c r="E110" s="24">
        <f t="shared" si="74"/>
        <v>0</v>
      </c>
      <c r="F110" s="24">
        <f t="shared" si="74"/>
        <v>0</v>
      </c>
      <c r="G110" s="24">
        <f t="shared" si="74"/>
        <v>0</v>
      </c>
      <c r="H110" s="24">
        <f t="shared" si="74"/>
        <v>0</v>
      </c>
      <c r="I110" s="24"/>
      <c r="J110" s="24"/>
      <c r="K110" s="24"/>
    </row>
    <row r="111" spans="2:11" ht="19.899999999999999" customHeight="1" x14ac:dyDescent="0.15">
      <c r="B111" s="13">
        <v>32601</v>
      </c>
      <c r="C111" s="30" t="s">
        <v>484</v>
      </c>
      <c r="D111" s="14">
        <f t="shared" ref="D111" si="75">SUM(E111:K111)</f>
        <v>0</v>
      </c>
      <c r="E111" s="14">
        <v>0</v>
      </c>
      <c r="F111" s="14">
        <v>0</v>
      </c>
      <c r="G111" s="14"/>
      <c r="H111" s="14">
        <v>0</v>
      </c>
      <c r="I111" s="14"/>
      <c r="J111" s="14"/>
      <c r="K111" s="14"/>
    </row>
    <row r="112" spans="2:11" ht="19.899999999999999" customHeight="1" x14ac:dyDescent="0.15">
      <c r="B112" s="23" t="s">
        <v>121</v>
      </c>
      <c r="C112" s="29" t="s">
        <v>122</v>
      </c>
      <c r="D112" s="24">
        <f>SUM(D113)</f>
        <v>0</v>
      </c>
      <c r="E112" s="24">
        <f t="shared" ref="E112:H112" si="76">SUM(E113)</f>
        <v>0</v>
      </c>
      <c r="F112" s="24">
        <f t="shared" si="76"/>
        <v>0</v>
      </c>
      <c r="G112" s="24">
        <f t="shared" si="76"/>
        <v>0</v>
      </c>
      <c r="H112" s="24">
        <f t="shared" si="76"/>
        <v>0</v>
      </c>
      <c r="I112" s="24"/>
      <c r="J112" s="24"/>
      <c r="K112" s="24"/>
    </row>
    <row r="113" spans="2:11" ht="19.899999999999999" customHeight="1" x14ac:dyDescent="0.15">
      <c r="B113" s="13" t="s">
        <v>123</v>
      </c>
      <c r="C113" s="30" t="s">
        <v>509</v>
      </c>
      <c r="D113" s="14">
        <f t="shared" ref="D113" si="77">SUM(E113:K113)</f>
        <v>0</v>
      </c>
      <c r="E113" s="14">
        <v>0</v>
      </c>
      <c r="F113" s="14">
        <v>0</v>
      </c>
      <c r="G113" s="14">
        <v>0</v>
      </c>
      <c r="H113" s="14">
        <v>0</v>
      </c>
      <c r="I113" s="14"/>
      <c r="J113" s="14"/>
      <c r="K113" s="14"/>
    </row>
    <row r="114" spans="2:11" s="6" customFormat="1" ht="19.899999999999999" customHeight="1" x14ac:dyDescent="0.15">
      <c r="B114" s="21">
        <v>33000</v>
      </c>
      <c r="C114" s="28" t="s">
        <v>510</v>
      </c>
      <c r="D114" s="22">
        <f>SUM(D115)</f>
        <v>226825</v>
      </c>
      <c r="E114" s="22">
        <f t="shared" ref="E114:H114" si="78">SUM(E115)</f>
        <v>0</v>
      </c>
      <c r="F114" s="22">
        <f t="shared" si="78"/>
        <v>0</v>
      </c>
      <c r="G114" s="22">
        <f t="shared" si="78"/>
        <v>0</v>
      </c>
      <c r="H114" s="22">
        <f t="shared" si="78"/>
        <v>226825</v>
      </c>
      <c r="I114" s="22"/>
      <c r="J114" s="22"/>
      <c r="K114" s="22"/>
    </row>
    <row r="115" spans="2:11" ht="19.899999999999999" customHeight="1" x14ac:dyDescent="0.15">
      <c r="B115" s="23">
        <v>33100</v>
      </c>
      <c r="C115" s="29" t="s">
        <v>124</v>
      </c>
      <c r="D115" s="24">
        <f t="shared" ref="D115:G115" si="79">SUM(D116:D117)</f>
        <v>226825</v>
      </c>
      <c r="E115" s="24">
        <f t="shared" si="79"/>
        <v>0</v>
      </c>
      <c r="F115" s="24">
        <f t="shared" si="79"/>
        <v>0</v>
      </c>
      <c r="G115" s="24">
        <f t="shared" si="79"/>
        <v>0</v>
      </c>
      <c r="H115" s="24">
        <f>SUM(H116:H117)</f>
        <v>226825</v>
      </c>
      <c r="I115" s="24"/>
      <c r="J115" s="24"/>
      <c r="K115" s="24"/>
    </row>
    <row r="116" spans="2:11" ht="19.899999999999999" customHeight="1" x14ac:dyDescent="0.15">
      <c r="B116" s="13">
        <v>33101</v>
      </c>
      <c r="C116" s="30" t="s">
        <v>511</v>
      </c>
      <c r="D116" s="14">
        <f t="shared" ref="D116:D117" si="80">SUM(E116:K116)</f>
        <v>0</v>
      </c>
      <c r="E116" s="14">
        <v>0</v>
      </c>
      <c r="F116" s="14">
        <v>0</v>
      </c>
      <c r="G116" s="14">
        <v>0</v>
      </c>
      <c r="H116" s="14">
        <v>0</v>
      </c>
      <c r="I116" s="14"/>
      <c r="J116" s="14"/>
      <c r="K116" s="14"/>
    </row>
    <row r="117" spans="2:11" ht="24.75" customHeight="1" x14ac:dyDescent="0.15">
      <c r="B117" s="13">
        <v>33901</v>
      </c>
      <c r="C117" s="30" t="s">
        <v>729</v>
      </c>
      <c r="D117" s="14">
        <f t="shared" si="80"/>
        <v>226825</v>
      </c>
      <c r="E117" s="14"/>
      <c r="F117" s="14"/>
      <c r="G117" s="14"/>
      <c r="H117" s="14">
        <v>226825</v>
      </c>
      <c r="I117" s="14"/>
      <c r="J117" s="14"/>
      <c r="K117" s="14"/>
    </row>
    <row r="118" spans="2:11" ht="19.899999999999999" customHeight="1" x14ac:dyDescent="0.15">
      <c r="B118" s="21">
        <v>34000</v>
      </c>
      <c r="C118" s="28" t="s">
        <v>125</v>
      </c>
      <c r="D118" s="22">
        <f>SUM(D123,D121,D119)</f>
        <v>71100</v>
      </c>
      <c r="E118" s="22">
        <f t="shared" ref="E118:H118" si="81">SUM(E123,E121,E119)</f>
        <v>100</v>
      </c>
      <c r="F118" s="22">
        <f t="shared" si="81"/>
        <v>55000</v>
      </c>
      <c r="G118" s="22">
        <f t="shared" si="81"/>
        <v>15000</v>
      </c>
      <c r="H118" s="22">
        <f t="shared" si="81"/>
        <v>1000</v>
      </c>
      <c r="I118" s="22"/>
      <c r="J118" s="22"/>
      <c r="K118" s="22"/>
    </row>
    <row r="119" spans="2:11" ht="19.899999999999999" customHeight="1" x14ac:dyDescent="0.15">
      <c r="B119" s="23" t="s">
        <v>126</v>
      </c>
      <c r="C119" s="29" t="s">
        <v>127</v>
      </c>
      <c r="D119" s="24">
        <f>SUM(D120)</f>
        <v>41100</v>
      </c>
      <c r="E119" s="24">
        <f t="shared" ref="E119:H119" si="82">SUM(E120)</f>
        <v>100</v>
      </c>
      <c r="F119" s="24">
        <f t="shared" si="82"/>
        <v>25000</v>
      </c>
      <c r="G119" s="24">
        <f t="shared" si="82"/>
        <v>15000</v>
      </c>
      <c r="H119" s="24">
        <f t="shared" si="82"/>
        <v>1000</v>
      </c>
      <c r="I119" s="24"/>
      <c r="J119" s="24"/>
      <c r="K119" s="24"/>
    </row>
    <row r="120" spans="2:11" ht="19.899999999999999" customHeight="1" x14ac:dyDescent="0.15">
      <c r="B120" s="13">
        <v>34101</v>
      </c>
      <c r="C120" s="30" t="s">
        <v>128</v>
      </c>
      <c r="D120" s="14">
        <f t="shared" ref="D120" si="83">SUM(E120:K120)</f>
        <v>41100</v>
      </c>
      <c r="E120" s="14">
        <v>100</v>
      </c>
      <c r="F120" s="14">
        <v>25000</v>
      </c>
      <c r="G120" s="14">
        <v>15000</v>
      </c>
      <c r="H120" s="14">
        <v>1000</v>
      </c>
      <c r="I120" s="14"/>
      <c r="J120" s="14"/>
      <c r="K120" s="14"/>
    </row>
    <row r="121" spans="2:11" ht="19.899999999999999" customHeight="1" x14ac:dyDescent="0.15">
      <c r="B121" s="23" t="s">
        <v>129</v>
      </c>
      <c r="C121" s="29" t="s">
        <v>130</v>
      </c>
      <c r="D121" s="24">
        <f>SUM(D122)</f>
        <v>30000</v>
      </c>
      <c r="E121" s="24">
        <f t="shared" ref="E121:H121" si="84">SUM(E122)</f>
        <v>0</v>
      </c>
      <c r="F121" s="24">
        <f t="shared" si="84"/>
        <v>30000</v>
      </c>
      <c r="G121" s="24">
        <f t="shared" si="84"/>
        <v>0</v>
      </c>
      <c r="H121" s="24">
        <f t="shared" si="84"/>
        <v>0</v>
      </c>
      <c r="I121" s="24"/>
      <c r="J121" s="24"/>
      <c r="K121" s="24"/>
    </row>
    <row r="122" spans="2:11" ht="19.899999999999999" customHeight="1" x14ac:dyDescent="0.15">
      <c r="B122" s="13">
        <v>34501</v>
      </c>
      <c r="C122" s="30" t="s">
        <v>131</v>
      </c>
      <c r="D122" s="14">
        <f t="shared" ref="D122" si="85">SUM(E122:K122)</f>
        <v>30000</v>
      </c>
      <c r="E122" s="14">
        <v>0</v>
      </c>
      <c r="F122" s="14">
        <v>30000</v>
      </c>
      <c r="G122" s="14"/>
      <c r="H122" s="14">
        <v>0</v>
      </c>
      <c r="I122" s="14"/>
      <c r="J122" s="14"/>
      <c r="K122" s="14"/>
    </row>
    <row r="123" spans="2:11" ht="19.899999999999999" customHeight="1" x14ac:dyDescent="0.15">
      <c r="B123" s="23" t="s">
        <v>132</v>
      </c>
      <c r="C123" s="29" t="s">
        <v>133</v>
      </c>
      <c r="D123" s="24">
        <f>SUM(D124)</f>
        <v>0</v>
      </c>
      <c r="E123" s="24">
        <f t="shared" ref="E123:H123" si="86">SUM(E124)</f>
        <v>0</v>
      </c>
      <c r="F123" s="24">
        <f t="shared" si="86"/>
        <v>0</v>
      </c>
      <c r="G123" s="24">
        <f t="shared" si="86"/>
        <v>0</v>
      </c>
      <c r="H123" s="24">
        <f t="shared" si="86"/>
        <v>0</v>
      </c>
      <c r="I123" s="24"/>
      <c r="J123" s="24"/>
      <c r="K123" s="24"/>
    </row>
    <row r="124" spans="2:11" ht="19.899999999999999" customHeight="1" x14ac:dyDescent="0.15">
      <c r="B124" s="13">
        <v>34701</v>
      </c>
      <c r="C124" s="30" t="s">
        <v>134</v>
      </c>
      <c r="D124" s="14">
        <f t="shared" ref="D124" si="87">SUM(E124:K124)</f>
        <v>0</v>
      </c>
      <c r="E124" s="14">
        <v>0</v>
      </c>
      <c r="F124" s="14">
        <v>0</v>
      </c>
      <c r="G124" s="14"/>
      <c r="H124" s="14">
        <v>0</v>
      </c>
      <c r="I124" s="14"/>
      <c r="J124" s="14"/>
      <c r="K124" s="14"/>
    </row>
    <row r="125" spans="2:11" ht="29.25" customHeight="1" x14ac:dyDescent="0.15">
      <c r="B125" s="21">
        <v>35000</v>
      </c>
      <c r="C125" s="28" t="s">
        <v>135</v>
      </c>
      <c r="D125" s="22">
        <f>SUM(D126,D128,D130,D132,D134)</f>
        <v>2495000</v>
      </c>
      <c r="E125" s="22">
        <f t="shared" ref="E125:H125" si="88">SUM(E126,E128,E130,E132,E134)</f>
        <v>65000</v>
      </c>
      <c r="F125" s="22">
        <f t="shared" si="88"/>
        <v>1630000</v>
      </c>
      <c r="G125" s="22">
        <f t="shared" si="88"/>
        <v>800000</v>
      </c>
      <c r="H125" s="22">
        <f t="shared" si="88"/>
        <v>0</v>
      </c>
      <c r="I125" s="22"/>
      <c r="J125" s="22"/>
      <c r="K125" s="22"/>
    </row>
    <row r="126" spans="2:11" ht="29.25" customHeight="1" x14ac:dyDescent="0.15">
      <c r="B126" s="23" t="s">
        <v>136</v>
      </c>
      <c r="C126" s="29" t="s">
        <v>137</v>
      </c>
      <c r="D126" s="24">
        <f>SUM(D127)</f>
        <v>1050000</v>
      </c>
      <c r="E126" s="24">
        <f t="shared" ref="E126:H126" si="89">SUM(E127)</f>
        <v>0</v>
      </c>
      <c r="F126" s="24">
        <f t="shared" si="89"/>
        <v>600000</v>
      </c>
      <c r="G126" s="24">
        <f t="shared" si="89"/>
        <v>450000</v>
      </c>
      <c r="H126" s="24">
        <f t="shared" si="89"/>
        <v>0</v>
      </c>
      <c r="I126" s="24"/>
      <c r="J126" s="24"/>
      <c r="K126" s="24"/>
    </row>
    <row r="127" spans="2:11" ht="29.25" customHeight="1" x14ac:dyDescent="0.15">
      <c r="B127" s="13">
        <v>35101</v>
      </c>
      <c r="C127" s="30" t="s">
        <v>485</v>
      </c>
      <c r="D127" s="14">
        <f t="shared" ref="D127" si="90">SUM(E127:K127)</f>
        <v>1050000</v>
      </c>
      <c r="E127" s="14">
        <v>0</v>
      </c>
      <c r="F127" s="14">
        <v>600000</v>
      </c>
      <c r="G127" s="14">
        <v>450000</v>
      </c>
      <c r="H127" s="14">
        <v>0</v>
      </c>
      <c r="I127" s="14"/>
      <c r="J127" s="14"/>
      <c r="K127" s="14"/>
    </row>
    <row r="128" spans="2:11" ht="48" customHeight="1" x14ac:dyDescent="0.15">
      <c r="B128" s="23" t="s">
        <v>138</v>
      </c>
      <c r="C128" s="29" t="s">
        <v>139</v>
      </c>
      <c r="D128" s="24">
        <f>SUM(D129)</f>
        <v>10000</v>
      </c>
      <c r="E128" s="24">
        <f t="shared" ref="E128:H128" si="91">SUM(E129)</f>
        <v>0</v>
      </c>
      <c r="F128" s="24">
        <f t="shared" si="91"/>
        <v>10000</v>
      </c>
      <c r="G128" s="24">
        <f t="shared" si="91"/>
        <v>0</v>
      </c>
      <c r="H128" s="24">
        <f t="shared" si="91"/>
        <v>0</v>
      </c>
      <c r="I128" s="24"/>
      <c r="J128" s="24"/>
      <c r="K128" s="24"/>
    </row>
    <row r="129" spans="2:11" ht="29.25" customHeight="1" x14ac:dyDescent="0.15">
      <c r="B129" s="13">
        <v>35201</v>
      </c>
      <c r="C129" s="30" t="s">
        <v>489</v>
      </c>
      <c r="D129" s="14">
        <f t="shared" ref="D129" si="92">SUM(E129:K129)</f>
        <v>10000</v>
      </c>
      <c r="E129" s="14">
        <v>0</v>
      </c>
      <c r="F129" s="14">
        <v>10000</v>
      </c>
      <c r="G129" s="14">
        <v>0</v>
      </c>
      <c r="H129" s="14">
        <v>0</v>
      </c>
      <c r="I129" s="14"/>
      <c r="J129" s="14"/>
      <c r="K129" s="14"/>
    </row>
    <row r="130" spans="2:11" ht="29.25" customHeight="1" x14ac:dyDescent="0.15">
      <c r="B130" s="23" t="s">
        <v>140</v>
      </c>
      <c r="C130" s="29" t="s">
        <v>141</v>
      </c>
      <c r="D130" s="24">
        <f>SUM(D131)</f>
        <v>20000</v>
      </c>
      <c r="E130" s="24">
        <f t="shared" ref="E130:H130" si="93">SUM(E131)</f>
        <v>0</v>
      </c>
      <c r="F130" s="24">
        <f t="shared" si="93"/>
        <v>20000</v>
      </c>
      <c r="G130" s="24">
        <f t="shared" si="93"/>
        <v>0</v>
      </c>
      <c r="H130" s="24">
        <f t="shared" si="93"/>
        <v>0</v>
      </c>
      <c r="I130" s="24"/>
      <c r="J130" s="24"/>
      <c r="K130" s="24"/>
    </row>
    <row r="131" spans="2:11" ht="29.25" customHeight="1" x14ac:dyDescent="0.15">
      <c r="B131" s="13">
        <v>35301</v>
      </c>
      <c r="C131" s="30" t="s">
        <v>488</v>
      </c>
      <c r="D131" s="14">
        <f t="shared" ref="D131" si="94">SUM(E131:K131)</f>
        <v>20000</v>
      </c>
      <c r="E131" s="14">
        <v>0</v>
      </c>
      <c r="F131" s="14">
        <v>20000</v>
      </c>
      <c r="G131" s="14"/>
      <c r="H131" s="14">
        <v>0</v>
      </c>
      <c r="I131" s="14"/>
      <c r="J131" s="14"/>
      <c r="K131" s="14"/>
    </row>
    <row r="132" spans="2:11" ht="29.25" customHeight="1" x14ac:dyDescent="0.15">
      <c r="B132" s="23">
        <v>35500</v>
      </c>
      <c r="C132" s="29" t="s">
        <v>142</v>
      </c>
      <c r="D132" s="24">
        <f>SUM(D133)</f>
        <v>900000</v>
      </c>
      <c r="E132" s="24">
        <f t="shared" ref="E132:H132" si="95">SUM(E133)</f>
        <v>50000</v>
      </c>
      <c r="F132" s="24">
        <f t="shared" si="95"/>
        <v>600000</v>
      </c>
      <c r="G132" s="24">
        <f t="shared" si="95"/>
        <v>250000</v>
      </c>
      <c r="H132" s="24">
        <f t="shared" si="95"/>
        <v>0</v>
      </c>
      <c r="I132" s="24"/>
      <c r="J132" s="24"/>
      <c r="K132" s="24"/>
    </row>
    <row r="133" spans="2:11" ht="29.25" customHeight="1" x14ac:dyDescent="0.15">
      <c r="B133" s="13">
        <v>35501</v>
      </c>
      <c r="C133" s="30" t="s">
        <v>487</v>
      </c>
      <c r="D133" s="14">
        <f t="shared" ref="D133" si="96">SUM(E133:K133)</f>
        <v>900000</v>
      </c>
      <c r="E133" s="14">
        <v>50000</v>
      </c>
      <c r="F133" s="14">
        <v>600000</v>
      </c>
      <c r="G133" s="14">
        <v>250000</v>
      </c>
      <c r="H133" s="14">
        <v>0</v>
      </c>
      <c r="I133" s="14"/>
      <c r="J133" s="14"/>
      <c r="K133" s="14"/>
    </row>
    <row r="134" spans="2:11" ht="29.25" customHeight="1" x14ac:dyDescent="0.15">
      <c r="B134" s="23" t="s">
        <v>143</v>
      </c>
      <c r="C134" s="29" t="s">
        <v>144</v>
      </c>
      <c r="D134" s="24">
        <f>SUM(D135)</f>
        <v>515000</v>
      </c>
      <c r="E134" s="24">
        <f t="shared" ref="E134:H134" si="97">SUM(E135)</f>
        <v>15000</v>
      </c>
      <c r="F134" s="24">
        <f t="shared" si="97"/>
        <v>400000</v>
      </c>
      <c r="G134" s="24">
        <f t="shared" si="97"/>
        <v>100000</v>
      </c>
      <c r="H134" s="24">
        <f t="shared" si="97"/>
        <v>0</v>
      </c>
      <c r="I134" s="24"/>
      <c r="J134" s="24"/>
      <c r="K134" s="24"/>
    </row>
    <row r="135" spans="2:11" ht="29.25" customHeight="1" x14ac:dyDescent="0.15">
      <c r="B135" s="13">
        <v>35701</v>
      </c>
      <c r="C135" s="30" t="s">
        <v>486</v>
      </c>
      <c r="D135" s="14">
        <f t="shared" ref="D135" si="98">SUM(E135:K135)</f>
        <v>515000</v>
      </c>
      <c r="E135" s="14">
        <v>15000</v>
      </c>
      <c r="F135" s="14">
        <v>400000</v>
      </c>
      <c r="G135" s="14">
        <v>100000</v>
      </c>
      <c r="H135" s="14">
        <v>0</v>
      </c>
      <c r="I135" s="14"/>
      <c r="J135" s="14"/>
      <c r="K135" s="14"/>
    </row>
    <row r="136" spans="2:11" ht="28.5" customHeight="1" x14ac:dyDescent="0.15">
      <c r="B136" s="21">
        <v>36000</v>
      </c>
      <c r="C136" s="28" t="s">
        <v>145</v>
      </c>
      <c r="D136" s="22">
        <f>SUM(D137)</f>
        <v>660000</v>
      </c>
      <c r="E136" s="22">
        <f t="shared" ref="E136:H137" si="99">SUM(E137)</f>
        <v>600000</v>
      </c>
      <c r="F136" s="22">
        <f t="shared" si="99"/>
        <v>60000</v>
      </c>
      <c r="G136" s="22">
        <f t="shared" si="99"/>
        <v>0</v>
      </c>
      <c r="H136" s="22">
        <f t="shared" si="99"/>
        <v>0</v>
      </c>
      <c r="I136" s="22"/>
      <c r="J136" s="22"/>
      <c r="K136" s="22"/>
    </row>
    <row r="137" spans="2:11" ht="34.5" customHeight="1" x14ac:dyDescent="0.15">
      <c r="B137" s="23">
        <v>36100</v>
      </c>
      <c r="C137" s="29" t="s">
        <v>512</v>
      </c>
      <c r="D137" s="22">
        <f>SUM(D138)</f>
        <v>660000</v>
      </c>
      <c r="E137" s="22">
        <f t="shared" si="99"/>
        <v>600000</v>
      </c>
      <c r="F137" s="22">
        <f t="shared" si="99"/>
        <v>60000</v>
      </c>
      <c r="G137" s="22">
        <f t="shared" si="99"/>
        <v>0</v>
      </c>
      <c r="H137" s="22">
        <f t="shared" si="99"/>
        <v>0</v>
      </c>
      <c r="I137" s="22"/>
      <c r="J137" s="22"/>
      <c r="K137" s="22"/>
    </row>
    <row r="138" spans="2:11" ht="28.5" customHeight="1" x14ac:dyDescent="0.15">
      <c r="B138" s="13">
        <v>36101</v>
      </c>
      <c r="C138" s="30" t="s">
        <v>490</v>
      </c>
      <c r="D138" s="14">
        <f t="shared" ref="D138" si="100">SUM(E138:K138)</f>
        <v>660000</v>
      </c>
      <c r="E138" s="14">
        <v>600000</v>
      </c>
      <c r="F138" s="14">
        <v>60000</v>
      </c>
      <c r="G138" s="14">
        <v>0</v>
      </c>
      <c r="H138" s="14">
        <v>0</v>
      </c>
      <c r="I138" s="14"/>
      <c r="J138" s="14"/>
      <c r="K138" s="14"/>
    </row>
    <row r="139" spans="2:11" ht="19.899999999999999" customHeight="1" x14ac:dyDescent="0.15">
      <c r="B139" s="21">
        <v>37000</v>
      </c>
      <c r="C139" s="28" t="s">
        <v>146</v>
      </c>
      <c r="D139" s="22">
        <f>SUM(D140,D146,D144,D142)</f>
        <v>920000</v>
      </c>
      <c r="E139" s="22">
        <f t="shared" ref="E139:H139" si="101">SUM(E140,E146,E144,E142)</f>
        <v>100000</v>
      </c>
      <c r="F139" s="22">
        <f t="shared" si="101"/>
        <v>700000</v>
      </c>
      <c r="G139" s="22">
        <f t="shared" si="101"/>
        <v>120000</v>
      </c>
      <c r="H139" s="22">
        <f t="shared" si="101"/>
        <v>0</v>
      </c>
      <c r="I139" s="22"/>
      <c r="J139" s="22"/>
      <c r="K139" s="22"/>
    </row>
    <row r="140" spans="2:11" ht="19.899999999999999" customHeight="1" x14ac:dyDescent="0.15">
      <c r="B140" s="23">
        <v>37100</v>
      </c>
      <c r="C140" s="29" t="s">
        <v>147</v>
      </c>
      <c r="D140" s="24">
        <f>SUM(D141)</f>
        <v>0</v>
      </c>
      <c r="E140" s="24">
        <f t="shared" ref="E140:H140" si="102">SUM(E141)</f>
        <v>0</v>
      </c>
      <c r="F140" s="24">
        <f t="shared" si="102"/>
        <v>0</v>
      </c>
      <c r="G140" s="24">
        <f t="shared" si="102"/>
        <v>0</v>
      </c>
      <c r="H140" s="24">
        <f t="shared" si="102"/>
        <v>0</v>
      </c>
      <c r="I140" s="24"/>
      <c r="J140" s="24"/>
      <c r="K140" s="24"/>
    </row>
    <row r="141" spans="2:11" ht="33" customHeight="1" x14ac:dyDescent="0.15">
      <c r="B141" s="13">
        <v>37101</v>
      </c>
      <c r="C141" s="30" t="s">
        <v>491</v>
      </c>
      <c r="D141" s="14">
        <f t="shared" ref="D141" si="103">SUM(E141:K141)</f>
        <v>0</v>
      </c>
      <c r="E141" s="14">
        <v>0</v>
      </c>
      <c r="F141" s="14">
        <v>0</v>
      </c>
      <c r="G141" s="14">
        <v>0</v>
      </c>
      <c r="H141" s="14">
        <v>0</v>
      </c>
      <c r="I141" s="14"/>
      <c r="J141" s="14"/>
      <c r="K141" s="14"/>
    </row>
    <row r="142" spans="2:11" ht="19.899999999999999" customHeight="1" x14ac:dyDescent="0.15">
      <c r="B142" s="23" t="s">
        <v>148</v>
      </c>
      <c r="C142" s="29" t="s">
        <v>149</v>
      </c>
      <c r="D142" s="24">
        <f>SUM(D143)</f>
        <v>0</v>
      </c>
      <c r="E142" s="24">
        <f t="shared" ref="E142:H142" si="104">SUM(E143)</f>
        <v>0</v>
      </c>
      <c r="F142" s="24">
        <f t="shared" si="104"/>
        <v>0</v>
      </c>
      <c r="G142" s="24">
        <f t="shared" si="104"/>
        <v>0</v>
      </c>
      <c r="H142" s="24">
        <f t="shared" si="104"/>
        <v>0</v>
      </c>
      <c r="I142" s="24"/>
      <c r="J142" s="24"/>
      <c r="K142" s="24"/>
    </row>
    <row r="143" spans="2:11" ht="29.25" customHeight="1" x14ac:dyDescent="0.15">
      <c r="B143" s="13">
        <v>37201</v>
      </c>
      <c r="C143" s="30" t="s">
        <v>492</v>
      </c>
      <c r="D143" s="14">
        <f t="shared" ref="D143" si="105">SUM(E143:K143)</f>
        <v>0</v>
      </c>
      <c r="E143" s="14">
        <v>0</v>
      </c>
      <c r="F143" s="14">
        <v>0</v>
      </c>
      <c r="G143" s="14">
        <v>0</v>
      </c>
      <c r="H143" s="14">
        <v>0</v>
      </c>
      <c r="I143" s="14"/>
      <c r="J143" s="14"/>
      <c r="K143" s="14"/>
    </row>
    <row r="144" spans="2:11" ht="29.25" customHeight="1" x14ac:dyDescent="0.15">
      <c r="B144" s="23">
        <v>37500</v>
      </c>
      <c r="C144" s="29" t="s">
        <v>513</v>
      </c>
      <c r="D144" s="24">
        <f>SUM(D145)</f>
        <v>920000</v>
      </c>
      <c r="E144" s="24">
        <f t="shared" ref="E144:H144" si="106">SUM(E145)</f>
        <v>100000</v>
      </c>
      <c r="F144" s="24">
        <f t="shared" si="106"/>
        <v>700000</v>
      </c>
      <c r="G144" s="24">
        <f t="shared" si="106"/>
        <v>120000</v>
      </c>
      <c r="H144" s="24">
        <f t="shared" si="106"/>
        <v>0</v>
      </c>
      <c r="I144" s="24"/>
      <c r="J144" s="24"/>
      <c r="K144" s="24"/>
    </row>
    <row r="145" spans="2:11" ht="29.25" customHeight="1" x14ac:dyDescent="0.15">
      <c r="B145" s="13">
        <v>37501</v>
      </c>
      <c r="C145" s="30" t="s">
        <v>514</v>
      </c>
      <c r="D145" s="14">
        <f t="shared" ref="D145" si="107">SUM(E145:K145)</f>
        <v>920000</v>
      </c>
      <c r="E145" s="14">
        <v>100000</v>
      </c>
      <c r="F145" s="14">
        <v>700000</v>
      </c>
      <c r="G145" s="14">
        <v>120000</v>
      </c>
      <c r="H145" s="14">
        <v>0</v>
      </c>
      <c r="I145" s="14"/>
      <c r="J145" s="14"/>
      <c r="K145" s="14"/>
    </row>
    <row r="146" spans="2:11" ht="29.25" customHeight="1" x14ac:dyDescent="0.15">
      <c r="B146" s="23">
        <v>37600</v>
      </c>
      <c r="C146" s="29" t="s">
        <v>515</v>
      </c>
      <c r="D146" s="24">
        <f>SUM(D147)</f>
        <v>0</v>
      </c>
      <c r="E146" s="24">
        <f t="shared" ref="E146:H146" si="108">SUM(E147)</f>
        <v>0</v>
      </c>
      <c r="F146" s="24">
        <f t="shared" si="108"/>
        <v>0</v>
      </c>
      <c r="G146" s="24">
        <f t="shared" si="108"/>
        <v>0</v>
      </c>
      <c r="H146" s="24">
        <f t="shared" si="108"/>
        <v>0</v>
      </c>
      <c r="I146" s="24"/>
      <c r="J146" s="24"/>
      <c r="K146" s="24"/>
    </row>
    <row r="147" spans="2:11" ht="29.25" customHeight="1" x14ac:dyDescent="0.15">
      <c r="B147" s="13">
        <v>37601</v>
      </c>
      <c r="C147" s="30" t="s">
        <v>516</v>
      </c>
      <c r="D147" s="14">
        <f t="shared" ref="D147" si="109">SUM(E147:K147)</f>
        <v>0</v>
      </c>
      <c r="E147" s="14">
        <v>0</v>
      </c>
      <c r="F147" s="14">
        <v>0</v>
      </c>
      <c r="G147" s="14">
        <v>0</v>
      </c>
      <c r="H147" s="14">
        <v>0</v>
      </c>
      <c r="I147" s="14"/>
      <c r="J147" s="14"/>
      <c r="K147" s="14"/>
    </row>
    <row r="148" spans="2:11" ht="19.899999999999999" customHeight="1" x14ac:dyDescent="0.15">
      <c r="B148" s="21">
        <v>38000</v>
      </c>
      <c r="C148" s="28" t="s">
        <v>150</v>
      </c>
      <c r="D148" s="22">
        <f>SUM(D151,D149)</f>
        <v>1550000</v>
      </c>
      <c r="E148" s="22">
        <f t="shared" ref="E148:H148" si="110">SUM(E151,E149)</f>
        <v>50000</v>
      </c>
      <c r="F148" s="22">
        <f t="shared" si="110"/>
        <v>1500000</v>
      </c>
      <c r="G148" s="22">
        <f t="shared" si="110"/>
        <v>0</v>
      </c>
      <c r="H148" s="22">
        <f t="shared" si="110"/>
        <v>0</v>
      </c>
      <c r="I148" s="22"/>
      <c r="J148" s="22"/>
      <c r="K148" s="22"/>
    </row>
    <row r="149" spans="2:11" ht="19.899999999999999" customHeight="1" x14ac:dyDescent="0.15">
      <c r="B149" s="23" t="s">
        <v>151</v>
      </c>
      <c r="C149" s="29" t="s">
        <v>152</v>
      </c>
      <c r="D149" s="24">
        <f>SUM(D150)</f>
        <v>1550000</v>
      </c>
      <c r="E149" s="24">
        <f t="shared" ref="E149:H149" si="111">SUM(E150)</f>
        <v>50000</v>
      </c>
      <c r="F149" s="24">
        <f t="shared" si="111"/>
        <v>1500000</v>
      </c>
      <c r="G149" s="24">
        <f t="shared" si="111"/>
        <v>0</v>
      </c>
      <c r="H149" s="24">
        <f t="shared" si="111"/>
        <v>0</v>
      </c>
      <c r="I149" s="24"/>
      <c r="J149" s="24"/>
      <c r="K149" s="24"/>
    </row>
    <row r="150" spans="2:11" ht="19.899999999999999" customHeight="1" x14ac:dyDescent="0.15">
      <c r="B150" s="13">
        <v>38201</v>
      </c>
      <c r="C150" s="30" t="s">
        <v>493</v>
      </c>
      <c r="D150" s="14">
        <f t="shared" ref="D150" si="112">SUM(E150:K150)</f>
        <v>1550000</v>
      </c>
      <c r="E150" s="14">
        <v>50000</v>
      </c>
      <c r="F150" s="14">
        <v>1500000</v>
      </c>
      <c r="G150" s="14">
        <v>0</v>
      </c>
      <c r="H150" s="14">
        <v>0</v>
      </c>
      <c r="I150" s="14"/>
      <c r="J150" s="14"/>
      <c r="K150" s="14"/>
    </row>
    <row r="151" spans="2:11" ht="19.899999999999999" customHeight="1" x14ac:dyDescent="0.15">
      <c r="B151" s="23">
        <v>38500</v>
      </c>
      <c r="C151" s="29" t="s">
        <v>517</v>
      </c>
      <c r="D151" s="24">
        <f>SUM(D152)</f>
        <v>0</v>
      </c>
      <c r="E151" s="24">
        <f t="shared" ref="E151:H151" si="113">SUM(E152)</f>
        <v>0</v>
      </c>
      <c r="F151" s="24">
        <f t="shared" si="113"/>
        <v>0</v>
      </c>
      <c r="G151" s="24">
        <f t="shared" si="113"/>
        <v>0</v>
      </c>
      <c r="H151" s="24">
        <f t="shared" si="113"/>
        <v>0</v>
      </c>
      <c r="I151" s="24"/>
      <c r="J151" s="24"/>
      <c r="K151" s="24"/>
    </row>
    <row r="152" spans="2:11" ht="19.899999999999999" customHeight="1" x14ac:dyDescent="0.15">
      <c r="B152" s="13" t="s">
        <v>153</v>
      </c>
      <c r="C152" s="30" t="s">
        <v>518</v>
      </c>
      <c r="D152" s="14">
        <f t="shared" ref="D152" si="114">SUM(E152:K152)</f>
        <v>0</v>
      </c>
      <c r="E152" s="14">
        <v>0</v>
      </c>
      <c r="F152" s="14">
        <v>0</v>
      </c>
      <c r="G152" s="14">
        <v>0</v>
      </c>
      <c r="H152" s="14">
        <v>0</v>
      </c>
      <c r="I152" s="14"/>
      <c r="J152" s="14"/>
      <c r="K152" s="14"/>
    </row>
    <row r="153" spans="2:11" ht="19.899999999999999" customHeight="1" x14ac:dyDescent="0.15">
      <c r="B153" s="21">
        <v>39000</v>
      </c>
      <c r="C153" s="28" t="s">
        <v>154</v>
      </c>
      <c r="D153" s="22">
        <f>SUM(D154,D160,D158,D156)</f>
        <v>1160000</v>
      </c>
      <c r="E153" s="22">
        <f t="shared" ref="E153:H153" si="115">SUM(E154,E160,E158,E156)</f>
        <v>900000</v>
      </c>
      <c r="F153" s="22">
        <f t="shared" si="115"/>
        <v>260000</v>
      </c>
      <c r="G153" s="22">
        <f t="shared" si="115"/>
        <v>0</v>
      </c>
      <c r="H153" s="22">
        <f t="shared" si="115"/>
        <v>0</v>
      </c>
      <c r="I153" s="22"/>
      <c r="J153" s="22"/>
      <c r="K153" s="22"/>
    </row>
    <row r="154" spans="2:11" ht="19.899999999999999" customHeight="1" x14ac:dyDescent="0.15">
      <c r="B154" s="23" t="s">
        <v>155</v>
      </c>
      <c r="C154" s="29" t="s">
        <v>156</v>
      </c>
      <c r="D154" s="24">
        <f>SUM(D155)</f>
        <v>60000</v>
      </c>
      <c r="E154" s="24">
        <f t="shared" ref="E154:H154" si="116">SUM(E155)</f>
        <v>0</v>
      </c>
      <c r="F154" s="24">
        <f t="shared" si="116"/>
        <v>60000</v>
      </c>
      <c r="G154" s="24">
        <f t="shared" si="116"/>
        <v>0</v>
      </c>
      <c r="H154" s="24">
        <f t="shared" si="116"/>
        <v>0</v>
      </c>
      <c r="I154" s="24"/>
      <c r="J154" s="24"/>
      <c r="K154" s="24"/>
    </row>
    <row r="155" spans="2:11" ht="19.899999999999999" customHeight="1" x14ac:dyDescent="0.15">
      <c r="B155" s="13">
        <v>39101</v>
      </c>
      <c r="C155" s="30" t="s">
        <v>494</v>
      </c>
      <c r="D155" s="14">
        <f t="shared" ref="D155" si="117">SUM(E155:K155)</f>
        <v>60000</v>
      </c>
      <c r="E155" s="14">
        <v>0</v>
      </c>
      <c r="F155" s="14">
        <v>60000</v>
      </c>
      <c r="G155" s="14"/>
      <c r="H155" s="14">
        <v>0</v>
      </c>
      <c r="I155" s="14"/>
      <c r="J155" s="14"/>
      <c r="K155" s="14"/>
    </row>
    <row r="156" spans="2:11" ht="19.899999999999999" customHeight="1" x14ac:dyDescent="0.15">
      <c r="B156" s="23" t="s">
        <v>157</v>
      </c>
      <c r="C156" s="29" t="s">
        <v>158</v>
      </c>
      <c r="D156" s="24">
        <f>SUM(D157)</f>
        <v>50000</v>
      </c>
      <c r="E156" s="24">
        <f t="shared" ref="E156:H156" si="118">SUM(E157)</f>
        <v>0</v>
      </c>
      <c r="F156" s="24">
        <f t="shared" si="118"/>
        <v>50000</v>
      </c>
      <c r="G156" s="24">
        <f t="shared" si="118"/>
        <v>0</v>
      </c>
      <c r="H156" s="24">
        <f t="shared" si="118"/>
        <v>0</v>
      </c>
      <c r="I156" s="24"/>
      <c r="J156" s="24"/>
      <c r="K156" s="24"/>
    </row>
    <row r="157" spans="2:11" ht="19.899999999999999" customHeight="1" x14ac:dyDescent="0.15">
      <c r="B157" s="13">
        <v>39201</v>
      </c>
      <c r="C157" s="30" t="s">
        <v>495</v>
      </c>
      <c r="D157" s="14">
        <f t="shared" ref="D157" si="119">SUM(E157:K157)</f>
        <v>50000</v>
      </c>
      <c r="E157" s="14">
        <v>0</v>
      </c>
      <c r="F157" s="14">
        <v>50000</v>
      </c>
      <c r="G157" s="14"/>
      <c r="H157" s="14">
        <v>0</v>
      </c>
      <c r="I157" s="14"/>
      <c r="J157" s="14"/>
      <c r="K157" s="14"/>
    </row>
    <row r="158" spans="2:11" ht="19.899999999999999" customHeight="1" x14ac:dyDescent="0.15">
      <c r="B158" s="23" t="s">
        <v>159</v>
      </c>
      <c r="C158" s="29" t="s">
        <v>160</v>
      </c>
      <c r="D158" s="24">
        <f>SUM(D159)</f>
        <v>0</v>
      </c>
      <c r="E158" s="24">
        <f t="shared" ref="E158:H158" si="120">SUM(E159)</f>
        <v>0</v>
      </c>
      <c r="F158" s="24">
        <f t="shared" si="120"/>
        <v>0</v>
      </c>
      <c r="G158" s="24">
        <f t="shared" si="120"/>
        <v>0</v>
      </c>
      <c r="H158" s="24">
        <f t="shared" si="120"/>
        <v>0</v>
      </c>
      <c r="I158" s="24"/>
      <c r="J158" s="24"/>
      <c r="K158" s="24"/>
    </row>
    <row r="159" spans="2:11" ht="19.899999999999999" customHeight="1" x14ac:dyDescent="0.15">
      <c r="B159" s="13" t="s">
        <v>161</v>
      </c>
      <c r="C159" s="30" t="s">
        <v>519</v>
      </c>
      <c r="D159" s="14">
        <f t="shared" ref="D159" si="121">SUM(E159:K159)</f>
        <v>0</v>
      </c>
      <c r="E159" s="14">
        <v>0</v>
      </c>
      <c r="F159" s="14">
        <v>0</v>
      </c>
      <c r="G159" s="14">
        <v>0</v>
      </c>
      <c r="H159" s="14">
        <v>0</v>
      </c>
      <c r="I159" s="14"/>
      <c r="J159" s="14"/>
      <c r="K159" s="14"/>
    </row>
    <row r="160" spans="2:11" ht="19.899999999999999" customHeight="1" x14ac:dyDescent="0.15">
      <c r="B160" s="23" t="s">
        <v>162</v>
      </c>
      <c r="C160" s="29" t="s">
        <v>154</v>
      </c>
      <c r="D160" s="24">
        <f>SUM(D161)</f>
        <v>1050000</v>
      </c>
      <c r="E160" s="24">
        <f t="shared" ref="E160:H160" si="122">SUM(E161)</f>
        <v>900000</v>
      </c>
      <c r="F160" s="24">
        <f t="shared" si="122"/>
        <v>150000</v>
      </c>
      <c r="G160" s="24">
        <f t="shared" si="122"/>
        <v>0</v>
      </c>
      <c r="H160" s="24">
        <f t="shared" si="122"/>
        <v>0</v>
      </c>
      <c r="I160" s="24"/>
      <c r="J160" s="24"/>
      <c r="K160" s="24"/>
    </row>
    <row r="161" spans="2:11" ht="19.899999999999999" customHeight="1" x14ac:dyDescent="0.15">
      <c r="B161" s="13">
        <v>39901</v>
      </c>
      <c r="C161" s="30" t="s">
        <v>496</v>
      </c>
      <c r="D161" s="14">
        <f t="shared" ref="D161" si="123">SUM(E161:K161)</f>
        <v>1050000</v>
      </c>
      <c r="E161" s="14">
        <v>900000</v>
      </c>
      <c r="F161" s="14">
        <v>150000</v>
      </c>
      <c r="G161" s="14"/>
      <c r="H161" s="14">
        <v>0</v>
      </c>
      <c r="I161" s="14"/>
      <c r="J161" s="14"/>
      <c r="K161" s="14"/>
    </row>
    <row r="162" spans="2:11" ht="21" customHeight="1" x14ac:dyDescent="0.15">
      <c r="B162" s="21">
        <v>40000</v>
      </c>
      <c r="C162" s="28" t="s">
        <v>163</v>
      </c>
      <c r="D162" s="22">
        <f>SUM(D166,D177,D180,D163,)</f>
        <v>11425208.289999999</v>
      </c>
      <c r="E162" s="22">
        <f t="shared" ref="E162:H162" si="124">SUM(E166,E177,E180,E163,)</f>
        <v>108905</v>
      </c>
      <c r="F162" s="22">
        <f t="shared" si="124"/>
        <v>11316303.289999999</v>
      </c>
      <c r="G162" s="22">
        <f t="shared" si="124"/>
        <v>0</v>
      </c>
      <c r="H162" s="22">
        <f t="shared" si="124"/>
        <v>0</v>
      </c>
      <c r="I162" s="22"/>
      <c r="J162" s="22"/>
      <c r="K162" s="22"/>
    </row>
    <row r="163" spans="2:11" ht="19.899999999999999" customHeight="1" x14ac:dyDescent="0.15">
      <c r="B163" s="21">
        <v>42000</v>
      </c>
      <c r="C163" s="28" t="s">
        <v>503</v>
      </c>
      <c r="D163" s="22">
        <f>SUM(D164)</f>
        <v>0</v>
      </c>
      <c r="E163" s="22">
        <f t="shared" ref="E163:H164" si="125">SUM(E164)</f>
        <v>0</v>
      </c>
      <c r="F163" s="22">
        <f t="shared" si="125"/>
        <v>0</v>
      </c>
      <c r="G163" s="22">
        <f t="shared" si="125"/>
        <v>0</v>
      </c>
      <c r="H163" s="22">
        <f t="shared" si="125"/>
        <v>0</v>
      </c>
      <c r="I163" s="22"/>
      <c r="J163" s="22"/>
      <c r="K163" s="22"/>
    </row>
    <row r="164" spans="2:11" ht="33.75" x14ac:dyDescent="0.15">
      <c r="B164" s="23">
        <v>42100</v>
      </c>
      <c r="C164" s="29" t="s">
        <v>520</v>
      </c>
      <c r="D164" s="24">
        <f>SUM(D165)</f>
        <v>0</v>
      </c>
      <c r="E164" s="24">
        <f t="shared" si="125"/>
        <v>0</v>
      </c>
      <c r="F164" s="24">
        <f t="shared" si="125"/>
        <v>0</v>
      </c>
      <c r="G164" s="24">
        <f t="shared" si="125"/>
        <v>0</v>
      </c>
      <c r="H164" s="24">
        <f t="shared" si="125"/>
        <v>0</v>
      </c>
      <c r="I164" s="24"/>
      <c r="J164" s="24"/>
      <c r="K164" s="24"/>
    </row>
    <row r="165" spans="2:11" ht="22.5" x14ac:dyDescent="0.15">
      <c r="B165" s="13">
        <v>42101</v>
      </c>
      <c r="C165" s="30" t="s">
        <v>497</v>
      </c>
      <c r="D165" s="14">
        <f t="shared" ref="D165" si="126">SUM(E165:K165)</f>
        <v>0</v>
      </c>
      <c r="E165" s="14">
        <v>0</v>
      </c>
      <c r="F165" s="14">
        <v>0</v>
      </c>
      <c r="G165" s="14">
        <v>0</v>
      </c>
      <c r="H165" s="14">
        <v>0</v>
      </c>
      <c r="I165" s="14"/>
      <c r="J165" s="14"/>
      <c r="K165" s="14"/>
    </row>
    <row r="166" spans="2:11" ht="19.899999999999999" customHeight="1" x14ac:dyDescent="0.15">
      <c r="B166" s="21">
        <v>44000</v>
      </c>
      <c r="C166" s="28" t="s">
        <v>164</v>
      </c>
      <c r="D166" s="22">
        <f>SUM(D167,D175,D173,D171,D169)</f>
        <v>11425208.289999999</v>
      </c>
      <c r="E166" s="22">
        <f t="shared" ref="E166:H166" si="127">SUM(E167,E175,E173,E171,E169)</f>
        <v>108905</v>
      </c>
      <c r="F166" s="22">
        <f t="shared" si="127"/>
        <v>11316303.289999999</v>
      </c>
      <c r="G166" s="22">
        <f t="shared" si="127"/>
        <v>0</v>
      </c>
      <c r="H166" s="22">
        <f t="shared" si="127"/>
        <v>0</v>
      </c>
      <c r="I166" s="22"/>
      <c r="J166" s="22"/>
      <c r="K166" s="22"/>
    </row>
    <row r="167" spans="2:11" ht="19.899999999999999" customHeight="1" x14ac:dyDescent="0.15">
      <c r="B167" s="23">
        <v>44100</v>
      </c>
      <c r="C167" s="29" t="s">
        <v>521</v>
      </c>
      <c r="D167" s="24">
        <f>SUM(D168)</f>
        <v>3608905</v>
      </c>
      <c r="E167" s="24">
        <f t="shared" ref="E167:H167" si="128">SUM(E168)</f>
        <v>108905</v>
      </c>
      <c r="F167" s="24">
        <f t="shared" si="128"/>
        <v>3500000</v>
      </c>
      <c r="G167" s="24">
        <f t="shared" si="128"/>
        <v>0</v>
      </c>
      <c r="H167" s="24">
        <f t="shared" si="128"/>
        <v>0</v>
      </c>
      <c r="I167" s="24"/>
      <c r="J167" s="24"/>
      <c r="K167" s="24"/>
    </row>
    <row r="168" spans="2:11" ht="33" customHeight="1" x14ac:dyDescent="0.15">
      <c r="B168" s="13" t="s">
        <v>166</v>
      </c>
      <c r="C168" s="30" t="s">
        <v>165</v>
      </c>
      <c r="D168" s="14">
        <f t="shared" ref="D168" si="129">SUM(E168:K168)</f>
        <v>3608905</v>
      </c>
      <c r="E168" s="14">
        <v>108905</v>
      </c>
      <c r="F168" s="14">
        <v>3500000</v>
      </c>
      <c r="G168" s="14">
        <v>0</v>
      </c>
      <c r="H168" s="14">
        <v>0</v>
      </c>
      <c r="I168" s="14"/>
      <c r="J168" s="14"/>
      <c r="K168" s="14"/>
    </row>
    <row r="169" spans="2:11" ht="19.899999999999999" customHeight="1" x14ac:dyDescent="0.15">
      <c r="B169" s="23" t="s">
        <v>167</v>
      </c>
      <c r="C169" s="29" t="s">
        <v>169</v>
      </c>
      <c r="D169" s="24">
        <f>SUM(D170)</f>
        <v>0</v>
      </c>
      <c r="E169" s="24">
        <f t="shared" ref="E169:H169" si="130">SUM(E170)</f>
        <v>0</v>
      </c>
      <c r="F169" s="24">
        <f t="shared" si="130"/>
        <v>0</v>
      </c>
      <c r="G169" s="24">
        <f t="shared" si="130"/>
        <v>0</v>
      </c>
      <c r="H169" s="24">
        <f t="shared" si="130"/>
        <v>0</v>
      </c>
      <c r="I169" s="24"/>
      <c r="J169" s="24"/>
      <c r="K169" s="24"/>
    </row>
    <row r="170" spans="2:11" ht="19.899999999999999" customHeight="1" x14ac:dyDescent="0.15">
      <c r="B170" s="13" t="s">
        <v>168</v>
      </c>
      <c r="C170" s="30" t="s">
        <v>169</v>
      </c>
      <c r="D170" s="14">
        <f t="shared" ref="D170" si="131">SUM(E170:K170)</f>
        <v>0</v>
      </c>
      <c r="E170" s="14">
        <v>0</v>
      </c>
      <c r="F170" s="14">
        <v>0</v>
      </c>
      <c r="G170" s="14">
        <v>0</v>
      </c>
      <c r="H170" s="14">
        <v>0</v>
      </c>
      <c r="I170" s="14"/>
      <c r="J170" s="14"/>
      <c r="K170" s="14"/>
    </row>
    <row r="171" spans="2:11" ht="19.899999999999999" customHeight="1" x14ac:dyDescent="0.15">
      <c r="B171" s="23">
        <v>44300</v>
      </c>
      <c r="C171" s="29" t="s">
        <v>171</v>
      </c>
      <c r="D171" s="24">
        <f>SUM(D172)</f>
        <v>500000</v>
      </c>
      <c r="E171" s="24">
        <f t="shared" ref="E171:H171" si="132">SUM(E172)</f>
        <v>0</v>
      </c>
      <c r="F171" s="24">
        <f t="shared" si="132"/>
        <v>500000</v>
      </c>
      <c r="G171" s="24">
        <f t="shared" si="132"/>
        <v>0</v>
      </c>
      <c r="H171" s="24">
        <f t="shared" si="132"/>
        <v>0</v>
      </c>
      <c r="I171" s="24"/>
      <c r="J171" s="24"/>
      <c r="K171" s="24"/>
    </row>
    <row r="172" spans="2:11" ht="19.899999999999999" customHeight="1" x14ac:dyDescent="0.15">
      <c r="B172" s="13" t="s">
        <v>170</v>
      </c>
      <c r="C172" s="30" t="s">
        <v>171</v>
      </c>
      <c r="D172" s="14">
        <f t="shared" ref="D172" si="133">SUM(E172:K172)</f>
        <v>500000</v>
      </c>
      <c r="E172" s="14">
        <v>0</v>
      </c>
      <c r="F172" s="14">
        <v>500000</v>
      </c>
      <c r="G172" s="14">
        <v>0</v>
      </c>
      <c r="H172" s="14">
        <v>0</v>
      </c>
      <c r="I172" s="14"/>
      <c r="J172" s="14"/>
      <c r="K172" s="14"/>
    </row>
    <row r="173" spans="2:11" ht="19.899999999999999" customHeight="1" x14ac:dyDescent="0.15">
      <c r="B173" s="23">
        <v>44500</v>
      </c>
      <c r="C173" s="29" t="s">
        <v>522</v>
      </c>
      <c r="D173" s="24">
        <f>SUM(D174)</f>
        <v>7316303.29</v>
      </c>
      <c r="E173" s="24">
        <f t="shared" ref="E173:H173" si="134">SUM(E174)</f>
        <v>0</v>
      </c>
      <c r="F173" s="24">
        <f t="shared" si="134"/>
        <v>7316303.29</v>
      </c>
      <c r="G173" s="24">
        <f t="shared" si="134"/>
        <v>0</v>
      </c>
      <c r="H173" s="24">
        <f t="shared" si="134"/>
        <v>0</v>
      </c>
      <c r="I173" s="24"/>
      <c r="J173" s="24"/>
      <c r="K173" s="24"/>
    </row>
    <row r="174" spans="2:11" ht="19.899999999999999" customHeight="1" x14ac:dyDescent="0.15">
      <c r="B174" s="13">
        <v>44501</v>
      </c>
      <c r="C174" s="30" t="s">
        <v>172</v>
      </c>
      <c r="D174" s="14">
        <f t="shared" ref="D174" si="135">SUM(E174:K174)</f>
        <v>7316303.29</v>
      </c>
      <c r="E174" s="14">
        <v>0</v>
      </c>
      <c r="F174" s="14">
        <f>7100000-1018169+242216+950000+42256.29</f>
        <v>7316303.29</v>
      </c>
      <c r="G174" s="14">
        <v>0</v>
      </c>
      <c r="H174" s="14">
        <v>0</v>
      </c>
      <c r="I174" s="14"/>
      <c r="J174" s="14"/>
      <c r="K174" s="14"/>
    </row>
    <row r="175" spans="2:11" ht="19.899999999999999" customHeight="1" x14ac:dyDescent="0.15">
      <c r="B175" s="23">
        <v>44800</v>
      </c>
      <c r="C175" s="31" t="s">
        <v>523</v>
      </c>
      <c r="D175" s="25">
        <f>SUM(D176)</f>
        <v>0</v>
      </c>
      <c r="E175" s="25">
        <f t="shared" ref="E175:H175" si="136">SUM(E176)</f>
        <v>0</v>
      </c>
      <c r="F175" s="25">
        <f t="shared" si="136"/>
        <v>0</v>
      </c>
      <c r="G175" s="25">
        <f t="shared" si="136"/>
        <v>0</v>
      </c>
      <c r="H175" s="25">
        <f t="shared" si="136"/>
        <v>0</v>
      </c>
      <c r="I175" s="25"/>
      <c r="J175" s="25"/>
      <c r="K175" s="25"/>
    </row>
    <row r="176" spans="2:11" ht="19.899999999999999" customHeight="1" x14ac:dyDescent="0.15">
      <c r="B176" s="13" t="s">
        <v>174</v>
      </c>
      <c r="C176" s="30" t="s">
        <v>173</v>
      </c>
      <c r="D176" s="14">
        <f t="shared" ref="D176" si="137">SUM(E176:K176)</f>
        <v>0</v>
      </c>
      <c r="E176" s="14">
        <v>0</v>
      </c>
      <c r="F176" s="14">
        <v>0</v>
      </c>
      <c r="G176" s="14">
        <v>0</v>
      </c>
      <c r="H176" s="14">
        <v>0</v>
      </c>
      <c r="I176" s="14"/>
      <c r="J176" s="14"/>
      <c r="K176" s="14"/>
    </row>
    <row r="177" spans="2:11" ht="19.899999999999999" customHeight="1" x14ac:dyDescent="0.15">
      <c r="B177" s="21">
        <v>45000</v>
      </c>
      <c r="C177" s="28" t="s">
        <v>175</v>
      </c>
      <c r="D177" s="22">
        <f>SUM(D178)</f>
        <v>0</v>
      </c>
      <c r="E177" s="22">
        <f t="shared" ref="E177:H178" si="138">SUM(E178)</f>
        <v>0</v>
      </c>
      <c r="F177" s="22">
        <f t="shared" si="138"/>
        <v>0</v>
      </c>
      <c r="G177" s="22">
        <f t="shared" si="138"/>
        <v>0</v>
      </c>
      <c r="H177" s="22">
        <f t="shared" si="138"/>
        <v>0</v>
      </c>
      <c r="I177" s="22"/>
      <c r="J177" s="22"/>
      <c r="K177" s="22"/>
    </row>
    <row r="178" spans="2:11" ht="19.899999999999999" customHeight="1" x14ac:dyDescent="0.15">
      <c r="B178" s="23">
        <v>45200</v>
      </c>
      <c r="C178" s="29" t="s">
        <v>524</v>
      </c>
      <c r="D178" s="24">
        <f>SUM(D179)</f>
        <v>0</v>
      </c>
      <c r="E178" s="24">
        <f t="shared" si="138"/>
        <v>0</v>
      </c>
      <c r="F178" s="24">
        <f t="shared" si="138"/>
        <v>0</v>
      </c>
      <c r="G178" s="24">
        <f t="shared" si="138"/>
        <v>0</v>
      </c>
      <c r="H178" s="24">
        <f t="shared" si="138"/>
        <v>0</v>
      </c>
      <c r="I178" s="24"/>
      <c r="J178" s="24"/>
      <c r="K178" s="24"/>
    </row>
    <row r="179" spans="2:11" ht="19.899999999999999" customHeight="1" x14ac:dyDescent="0.15">
      <c r="B179" s="13" t="s">
        <v>177</v>
      </c>
      <c r="C179" s="30" t="s">
        <v>176</v>
      </c>
      <c r="D179" s="14">
        <f t="shared" ref="D179" si="139">SUM(E179:K179)</f>
        <v>0</v>
      </c>
      <c r="E179" s="14">
        <v>0</v>
      </c>
      <c r="F179" s="14">
        <v>0</v>
      </c>
      <c r="G179" s="14">
        <v>0</v>
      </c>
      <c r="H179" s="14">
        <v>0</v>
      </c>
      <c r="I179" s="14"/>
      <c r="J179" s="14"/>
      <c r="K179" s="14"/>
    </row>
    <row r="180" spans="2:11" s="6" customFormat="1" ht="19.899999999999999" customHeight="1" x14ac:dyDescent="0.15">
      <c r="B180" s="21" t="s">
        <v>178</v>
      </c>
      <c r="C180" s="28" t="s">
        <v>179</v>
      </c>
      <c r="D180" s="22">
        <f>SUM(D181)</f>
        <v>0</v>
      </c>
      <c r="E180" s="22">
        <f t="shared" ref="E180:H181" si="140">SUM(E181)</f>
        <v>0</v>
      </c>
      <c r="F180" s="22">
        <f t="shared" si="140"/>
        <v>0</v>
      </c>
      <c r="G180" s="22">
        <f t="shared" si="140"/>
        <v>0</v>
      </c>
      <c r="H180" s="22">
        <f t="shared" si="140"/>
        <v>0</v>
      </c>
      <c r="I180" s="22"/>
      <c r="J180" s="22"/>
      <c r="K180" s="22"/>
    </row>
    <row r="181" spans="2:11" ht="19.899999999999999" customHeight="1" x14ac:dyDescent="0.15">
      <c r="B181" s="23" t="s">
        <v>180</v>
      </c>
      <c r="C181" s="29" t="s">
        <v>182</v>
      </c>
      <c r="D181" s="24">
        <f>SUM(D182)</f>
        <v>0</v>
      </c>
      <c r="E181" s="24">
        <f t="shared" si="140"/>
        <v>0</v>
      </c>
      <c r="F181" s="24">
        <f t="shared" si="140"/>
        <v>0</v>
      </c>
      <c r="G181" s="24">
        <f t="shared" si="140"/>
        <v>0</v>
      </c>
      <c r="H181" s="24">
        <f t="shared" si="140"/>
        <v>0</v>
      </c>
      <c r="I181" s="24"/>
      <c r="J181" s="24"/>
      <c r="K181" s="24"/>
    </row>
    <row r="182" spans="2:11" ht="19.899999999999999" customHeight="1" x14ac:dyDescent="0.15">
      <c r="B182" s="13" t="s">
        <v>181</v>
      </c>
      <c r="C182" s="30" t="s">
        <v>182</v>
      </c>
      <c r="D182" s="14">
        <f t="shared" ref="D182" si="141">SUM(E182:K182)</f>
        <v>0</v>
      </c>
      <c r="E182" s="14">
        <v>0</v>
      </c>
      <c r="F182" s="14">
        <v>0</v>
      </c>
      <c r="G182" s="14">
        <v>0</v>
      </c>
      <c r="H182" s="14">
        <v>0</v>
      </c>
      <c r="I182" s="14"/>
      <c r="J182" s="14"/>
      <c r="K182" s="14"/>
    </row>
    <row r="183" spans="2:11" ht="19.899999999999999" customHeight="1" x14ac:dyDescent="0.15">
      <c r="B183" s="21">
        <v>50000</v>
      </c>
      <c r="C183" s="28" t="s">
        <v>183</v>
      </c>
      <c r="D183" s="22">
        <f>D184+D195+D204+D209+D216+D219+D228+D233</f>
        <v>50000</v>
      </c>
      <c r="E183" s="22">
        <f t="shared" ref="E183:H183" si="142">E184+E195+E204+E209+E216+E219+E228+E233</f>
        <v>0</v>
      </c>
      <c r="F183" s="22">
        <f t="shared" si="142"/>
        <v>50000</v>
      </c>
      <c r="G183" s="22">
        <f t="shared" si="142"/>
        <v>0</v>
      </c>
      <c r="H183" s="22">
        <f t="shared" si="142"/>
        <v>0</v>
      </c>
      <c r="I183" s="22"/>
      <c r="J183" s="22"/>
      <c r="K183" s="22"/>
    </row>
    <row r="184" spans="2:11" ht="19.899999999999999" customHeight="1" x14ac:dyDescent="0.15">
      <c r="B184" s="21">
        <v>51000</v>
      </c>
      <c r="C184" s="28" t="s">
        <v>184</v>
      </c>
      <c r="D184" s="22">
        <f>SUM(D193,D191,D189,D187,D185)</f>
        <v>50000</v>
      </c>
      <c r="E184" s="22">
        <f t="shared" ref="E184:H184" si="143">SUM(E193,E191,E189,E187,E185)</f>
        <v>0</v>
      </c>
      <c r="F184" s="22">
        <f t="shared" si="143"/>
        <v>50000</v>
      </c>
      <c r="G184" s="22">
        <f t="shared" si="143"/>
        <v>0</v>
      </c>
      <c r="H184" s="22">
        <f t="shared" si="143"/>
        <v>0</v>
      </c>
      <c r="I184" s="22"/>
      <c r="J184" s="22"/>
      <c r="K184" s="22"/>
    </row>
    <row r="185" spans="2:11" ht="19.899999999999999" customHeight="1" x14ac:dyDescent="0.15">
      <c r="B185" s="23">
        <v>51100</v>
      </c>
      <c r="C185" s="29" t="s">
        <v>525</v>
      </c>
      <c r="D185" s="24">
        <f>SUM(D186)</f>
        <v>50000</v>
      </c>
      <c r="E185" s="24">
        <f t="shared" ref="E185:H185" si="144">SUM(E186)</f>
        <v>0</v>
      </c>
      <c r="F185" s="24">
        <f t="shared" si="144"/>
        <v>50000</v>
      </c>
      <c r="G185" s="24">
        <f t="shared" si="144"/>
        <v>0</v>
      </c>
      <c r="H185" s="24">
        <f t="shared" si="144"/>
        <v>0</v>
      </c>
      <c r="I185" s="24"/>
      <c r="J185" s="24"/>
      <c r="K185" s="24"/>
    </row>
    <row r="186" spans="2:11" ht="19.899999999999999" customHeight="1" x14ac:dyDescent="0.15">
      <c r="B186" s="13" t="s">
        <v>185</v>
      </c>
      <c r="C186" s="30" t="s">
        <v>526</v>
      </c>
      <c r="D186" s="14">
        <f t="shared" ref="D186" si="145">SUM(E186:K186)</f>
        <v>50000</v>
      </c>
      <c r="E186" s="14">
        <v>0</v>
      </c>
      <c r="F186" s="14">
        <v>50000</v>
      </c>
      <c r="G186" s="14"/>
      <c r="H186" s="14">
        <v>0</v>
      </c>
      <c r="I186" s="14"/>
      <c r="J186" s="14"/>
      <c r="K186" s="14"/>
    </row>
    <row r="187" spans="2:11" ht="19.899999999999999" customHeight="1" x14ac:dyDescent="0.15">
      <c r="B187" s="23" t="s">
        <v>186</v>
      </c>
      <c r="C187" s="29" t="s">
        <v>527</v>
      </c>
      <c r="D187" s="24">
        <f>SUM(D188)</f>
        <v>0</v>
      </c>
      <c r="E187" s="24">
        <f t="shared" ref="E187:H187" si="146">SUM(E188)</f>
        <v>0</v>
      </c>
      <c r="F187" s="24">
        <f t="shared" si="146"/>
        <v>0</v>
      </c>
      <c r="G187" s="24">
        <f t="shared" si="146"/>
        <v>0</v>
      </c>
      <c r="H187" s="24">
        <f t="shared" si="146"/>
        <v>0</v>
      </c>
      <c r="I187" s="24"/>
      <c r="J187" s="24"/>
      <c r="K187" s="24"/>
    </row>
    <row r="188" spans="2:11" ht="19.899999999999999" customHeight="1" x14ac:dyDescent="0.15">
      <c r="B188" s="13" t="s">
        <v>187</v>
      </c>
      <c r="C188" s="30" t="s">
        <v>188</v>
      </c>
      <c r="D188" s="14">
        <f t="shared" ref="D188" si="147">SUM(E188:K188)</f>
        <v>0</v>
      </c>
      <c r="E188" s="14">
        <v>0</v>
      </c>
      <c r="F188" s="14">
        <v>0</v>
      </c>
      <c r="G188" s="14">
        <v>0</v>
      </c>
      <c r="H188" s="14">
        <v>0</v>
      </c>
      <c r="I188" s="14"/>
      <c r="J188" s="14"/>
      <c r="K188" s="14"/>
    </row>
    <row r="189" spans="2:11" ht="19.899999999999999" customHeight="1" x14ac:dyDescent="0.15">
      <c r="B189" s="23" t="s">
        <v>189</v>
      </c>
      <c r="C189" s="29" t="s">
        <v>528</v>
      </c>
      <c r="D189" s="24">
        <f>SUM(D190)</f>
        <v>0</v>
      </c>
      <c r="E189" s="24">
        <f t="shared" ref="E189:H189" si="148">SUM(E190)</f>
        <v>0</v>
      </c>
      <c r="F189" s="24">
        <f t="shared" si="148"/>
        <v>0</v>
      </c>
      <c r="G189" s="24">
        <f t="shared" si="148"/>
        <v>0</v>
      </c>
      <c r="H189" s="24">
        <f t="shared" si="148"/>
        <v>0</v>
      </c>
      <c r="I189" s="24"/>
      <c r="J189" s="24"/>
      <c r="K189" s="24"/>
    </row>
    <row r="190" spans="2:11" ht="19.899999999999999" customHeight="1" x14ac:dyDescent="0.15">
      <c r="B190" s="13" t="s">
        <v>190</v>
      </c>
      <c r="C190" s="30" t="s">
        <v>529</v>
      </c>
      <c r="D190" s="14">
        <f t="shared" ref="D190:D194" si="149">SUM(E190:K190)</f>
        <v>0</v>
      </c>
      <c r="E190" s="14">
        <v>0</v>
      </c>
      <c r="F190" s="14">
        <v>0</v>
      </c>
      <c r="G190" s="14">
        <v>0</v>
      </c>
      <c r="H190" s="14">
        <v>0</v>
      </c>
      <c r="I190" s="14"/>
      <c r="J190" s="14"/>
      <c r="K190" s="14"/>
    </row>
    <row r="191" spans="2:11" ht="19.899999999999999" customHeight="1" x14ac:dyDescent="0.15">
      <c r="B191" s="23">
        <v>51500</v>
      </c>
      <c r="C191" s="29" t="s">
        <v>530</v>
      </c>
      <c r="D191" s="24">
        <f>SUM(D192)</f>
        <v>0</v>
      </c>
      <c r="E191" s="24">
        <f t="shared" ref="E191:H191" si="150">SUM(E192)</f>
        <v>0</v>
      </c>
      <c r="F191" s="24">
        <f t="shared" si="150"/>
        <v>0</v>
      </c>
      <c r="G191" s="24">
        <f t="shared" si="150"/>
        <v>0</v>
      </c>
      <c r="H191" s="24">
        <f t="shared" si="150"/>
        <v>0</v>
      </c>
      <c r="I191" s="24"/>
      <c r="J191" s="24"/>
      <c r="K191" s="24"/>
    </row>
    <row r="192" spans="2:11" ht="19.899999999999999" customHeight="1" x14ac:dyDescent="0.15">
      <c r="B192" s="13" t="s">
        <v>191</v>
      </c>
      <c r="C192" s="30" t="s">
        <v>531</v>
      </c>
      <c r="D192" s="14">
        <f t="shared" si="149"/>
        <v>0</v>
      </c>
      <c r="E192" s="14">
        <v>0</v>
      </c>
      <c r="F192" s="14">
        <v>0</v>
      </c>
      <c r="G192" s="14"/>
      <c r="H192" s="14"/>
      <c r="I192" s="14"/>
      <c r="J192" s="14"/>
      <c r="K192" s="14"/>
    </row>
    <row r="193" spans="2:11" ht="19.899999999999999" customHeight="1" x14ac:dyDescent="0.15">
      <c r="B193" s="23" t="s">
        <v>192</v>
      </c>
      <c r="C193" s="29" t="s">
        <v>532</v>
      </c>
      <c r="D193" s="24">
        <f>SUM(D194)</f>
        <v>0</v>
      </c>
      <c r="E193" s="24">
        <f t="shared" ref="E193:H193" si="151">SUM(E194)</f>
        <v>0</v>
      </c>
      <c r="F193" s="24">
        <f t="shared" si="151"/>
        <v>0</v>
      </c>
      <c r="G193" s="24">
        <f t="shared" si="151"/>
        <v>0</v>
      </c>
      <c r="H193" s="24">
        <f t="shared" si="151"/>
        <v>0</v>
      </c>
      <c r="I193" s="24"/>
      <c r="J193" s="24"/>
      <c r="K193" s="24"/>
    </row>
    <row r="194" spans="2:11" ht="19.899999999999999" customHeight="1" x14ac:dyDescent="0.15">
      <c r="B194" s="13" t="s">
        <v>193</v>
      </c>
      <c r="C194" s="30" t="s">
        <v>533</v>
      </c>
      <c r="D194" s="14">
        <f t="shared" si="149"/>
        <v>0</v>
      </c>
      <c r="E194" s="14">
        <v>0</v>
      </c>
      <c r="F194" s="14">
        <v>0</v>
      </c>
      <c r="G194" s="14">
        <v>0</v>
      </c>
      <c r="H194" s="14">
        <v>0</v>
      </c>
      <c r="I194" s="14"/>
      <c r="J194" s="14"/>
      <c r="K194" s="14"/>
    </row>
    <row r="195" spans="2:11" s="6" customFormat="1" ht="19.899999999999999" customHeight="1" x14ac:dyDescent="0.15">
      <c r="B195" s="21" t="s">
        <v>194</v>
      </c>
      <c r="C195" s="28" t="s">
        <v>195</v>
      </c>
      <c r="D195" s="22">
        <f>D196+D198+D200+D202</f>
        <v>0</v>
      </c>
      <c r="E195" s="22">
        <f t="shared" ref="E195:H195" si="152">E196+E198+E200+E202</f>
        <v>0</v>
      </c>
      <c r="F195" s="22">
        <f t="shared" si="152"/>
        <v>0</v>
      </c>
      <c r="G195" s="22">
        <f t="shared" si="152"/>
        <v>0</v>
      </c>
      <c r="H195" s="22">
        <f t="shared" si="152"/>
        <v>0</v>
      </c>
      <c r="I195" s="22"/>
      <c r="J195" s="22"/>
      <c r="K195" s="22"/>
    </row>
    <row r="196" spans="2:11" ht="19.899999999999999" customHeight="1" x14ac:dyDescent="0.15">
      <c r="B196" s="23" t="s">
        <v>196</v>
      </c>
      <c r="C196" s="32" t="s">
        <v>534</v>
      </c>
      <c r="D196" s="36">
        <f>+D197</f>
        <v>0</v>
      </c>
      <c r="E196" s="36">
        <f t="shared" ref="E196:H196" si="153">+E197</f>
        <v>0</v>
      </c>
      <c r="F196" s="36">
        <f t="shared" si="153"/>
        <v>0</v>
      </c>
      <c r="G196" s="36">
        <f t="shared" si="153"/>
        <v>0</v>
      </c>
      <c r="H196" s="36">
        <f t="shared" si="153"/>
        <v>0</v>
      </c>
      <c r="I196" s="36"/>
      <c r="J196" s="36"/>
      <c r="K196" s="36"/>
    </row>
    <row r="197" spans="2:11" ht="19.899999999999999" customHeight="1" x14ac:dyDescent="0.15">
      <c r="B197" s="13" t="s">
        <v>197</v>
      </c>
      <c r="C197" s="30" t="s">
        <v>198</v>
      </c>
      <c r="D197" s="14">
        <f t="shared" ref="D197" si="154">SUM(E197:K197)</f>
        <v>0</v>
      </c>
      <c r="E197" s="14">
        <v>0</v>
      </c>
      <c r="F197" s="14">
        <v>0</v>
      </c>
      <c r="G197" s="14">
        <v>0</v>
      </c>
      <c r="H197" s="14">
        <v>0</v>
      </c>
      <c r="I197" s="14"/>
      <c r="J197" s="14"/>
      <c r="K197" s="14"/>
    </row>
    <row r="198" spans="2:11" ht="19.899999999999999" customHeight="1" x14ac:dyDescent="0.15">
      <c r="B198" s="23" t="s">
        <v>199</v>
      </c>
      <c r="C198" s="32" t="s">
        <v>535</v>
      </c>
      <c r="D198" s="24">
        <f>+D199</f>
        <v>0</v>
      </c>
      <c r="E198" s="24">
        <f t="shared" ref="E198:H198" si="155">+E199</f>
        <v>0</v>
      </c>
      <c r="F198" s="24">
        <f t="shared" si="155"/>
        <v>0</v>
      </c>
      <c r="G198" s="24">
        <f t="shared" si="155"/>
        <v>0</v>
      </c>
      <c r="H198" s="24">
        <f t="shared" si="155"/>
        <v>0</v>
      </c>
      <c r="I198" s="24"/>
      <c r="J198" s="24"/>
      <c r="K198" s="24"/>
    </row>
    <row r="199" spans="2:11" ht="19.899999999999999" customHeight="1" x14ac:dyDescent="0.15">
      <c r="B199" s="13" t="s">
        <v>200</v>
      </c>
      <c r="C199" s="30" t="s">
        <v>201</v>
      </c>
      <c r="D199" s="14">
        <f t="shared" ref="D199" si="156">SUM(E199:K199)</f>
        <v>0</v>
      </c>
      <c r="E199" s="14">
        <v>0</v>
      </c>
      <c r="F199" s="14">
        <v>0</v>
      </c>
      <c r="G199" s="14">
        <v>0</v>
      </c>
      <c r="H199" s="14">
        <v>0</v>
      </c>
      <c r="I199" s="14"/>
      <c r="J199" s="14"/>
      <c r="K199" s="14"/>
    </row>
    <row r="200" spans="2:11" ht="19.899999999999999" customHeight="1" x14ac:dyDescent="0.15">
      <c r="B200" s="23" t="s">
        <v>202</v>
      </c>
      <c r="C200" s="32" t="s">
        <v>536</v>
      </c>
      <c r="D200" s="24">
        <f>+D201</f>
        <v>0</v>
      </c>
      <c r="E200" s="24">
        <f t="shared" ref="E200:H200" si="157">+E201</f>
        <v>0</v>
      </c>
      <c r="F200" s="24">
        <f t="shared" si="157"/>
        <v>0</v>
      </c>
      <c r="G200" s="24">
        <f t="shared" si="157"/>
        <v>0</v>
      </c>
      <c r="H200" s="24">
        <f t="shared" si="157"/>
        <v>0</v>
      </c>
      <c r="I200" s="24"/>
      <c r="J200" s="24"/>
      <c r="K200" s="24"/>
    </row>
    <row r="201" spans="2:11" ht="19.899999999999999" customHeight="1" x14ac:dyDescent="0.15">
      <c r="B201" s="13" t="s">
        <v>203</v>
      </c>
      <c r="C201" s="30" t="s">
        <v>204</v>
      </c>
      <c r="D201" s="14">
        <f t="shared" ref="D201" si="158">SUM(E201:K201)</f>
        <v>0</v>
      </c>
      <c r="E201" s="14">
        <v>0</v>
      </c>
      <c r="F201" s="14">
        <v>0</v>
      </c>
      <c r="G201" s="14">
        <v>0</v>
      </c>
      <c r="H201" s="14">
        <v>0</v>
      </c>
      <c r="I201" s="14"/>
      <c r="J201" s="14"/>
      <c r="K201" s="14"/>
    </row>
    <row r="202" spans="2:11" ht="19.899999999999999" customHeight="1" x14ac:dyDescent="0.15">
      <c r="B202" s="23" t="s">
        <v>205</v>
      </c>
      <c r="C202" s="32" t="s">
        <v>537</v>
      </c>
      <c r="D202" s="24">
        <f>+D203</f>
        <v>0</v>
      </c>
      <c r="E202" s="24">
        <f t="shared" ref="E202:H202" si="159">+E203</f>
        <v>0</v>
      </c>
      <c r="F202" s="24">
        <f t="shared" si="159"/>
        <v>0</v>
      </c>
      <c r="G202" s="24">
        <f t="shared" si="159"/>
        <v>0</v>
      </c>
      <c r="H202" s="24">
        <f t="shared" si="159"/>
        <v>0</v>
      </c>
      <c r="I202" s="24"/>
      <c r="J202" s="24"/>
      <c r="K202" s="24"/>
    </row>
    <row r="203" spans="2:11" ht="19.899999999999999" customHeight="1" x14ac:dyDescent="0.15">
      <c r="B203" s="13" t="s">
        <v>207</v>
      </c>
      <c r="C203" s="30" t="s">
        <v>206</v>
      </c>
      <c r="D203" s="14">
        <f t="shared" ref="D203" si="160">SUM(E203:K203)</f>
        <v>0</v>
      </c>
      <c r="E203" s="14">
        <v>0</v>
      </c>
      <c r="F203" s="14">
        <v>0</v>
      </c>
      <c r="G203" s="14">
        <v>0</v>
      </c>
      <c r="H203" s="14">
        <v>0</v>
      </c>
      <c r="I203" s="14"/>
      <c r="J203" s="14"/>
      <c r="K203" s="14"/>
    </row>
    <row r="204" spans="2:11" ht="19.899999999999999" customHeight="1" x14ac:dyDescent="0.15">
      <c r="B204" s="21">
        <v>53000</v>
      </c>
      <c r="C204" s="28" t="s">
        <v>208</v>
      </c>
      <c r="D204" s="22">
        <f>D205+D207</f>
        <v>0</v>
      </c>
      <c r="E204" s="22">
        <f t="shared" ref="E204:H204" si="161">E205+E207</f>
        <v>0</v>
      </c>
      <c r="F204" s="22">
        <f t="shared" si="161"/>
        <v>0</v>
      </c>
      <c r="G204" s="22">
        <f t="shared" si="161"/>
        <v>0</v>
      </c>
      <c r="H204" s="22">
        <f t="shared" si="161"/>
        <v>0</v>
      </c>
      <c r="I204" s="22"/>
      <c r="J204" s="22"/>
      <c r="K204" s="22"/>
    </row>
    <row r="205" spans="2:11" ht="19.899999999999999" customHeight="1" x14ac:dyDescent="0.15">
      <c r="B205" s="23">
        <v>53100</v>
      </c>
      <c r="C205" s="29" t="s">
        <v>538</v>
      </c>
      <c r="D205" s="24">
        <f>D206</f>
        <v>0</v>
      </c>
      <c r="E205" s="24">
        <f t="shared" ref="E205:H205" si="162">E206</f>
        <v>0</v>
      </c>
      <c r="F205" s="24">
        <f t="shared" si="162"/>
        <v>0</v>
      </c>
      <c r="G205" s="24">
        <f t="shared" si="162"/>
        <v>0</v>
      </c>
      <c r="H205" s="24">
        <f t="shared" si="162"/>
        <v>0</v>
      </c>
      <c r="I205" s="24"/>
      <c r="J205" s="24"/>
      <c r="K205" s="24"/>
    </row>
    <row r="206" spans="2:11" ht="19.899999999999999" customHeight="1" x14ac:dyDescent="0.15">
      <c r="B206" s="13" t="s">
        <v>209</v>
      </c>
      <c r="C206" s="30" t="s">
        <v>210</v>
      </c>
      <c r="D206" s="14">
        <f t="shared" ref="D206:D208" si="163">SUM(E206:K206)</f>
        <v>0</v>
      </c>
      <c r="E206" s="14">
        <v>0</v>
      </c>
      <c r="F206" s="14">
        <v>0</v>
      </c>
      <c r="G206" s="14">
        <v>0</v>
      </c>
      <c r="H206" s="14">
        <v>0</v>
      </c>
      <c r="I206" s="14"/>
      <c r="J206" s="14"/>
      <c r="K206" s="14"/>
    </row>
    <row r="207" spans="2:11" ht="19.899999999999999" customHeight="1" x14ac:dyDescent="0.15">
      <c r="B207" s="23" t="s">
        <v>211</v>
      </c>
      <c r="C207" s="29" t="s">
        <v>539</v>
      </c>
      <c r="D207" s="24">
        <f>D208</f>
        <v>0</v>
      </c>
      <c r="E207" s="24">
        <f t="shared" ref="E207:H207" si="164">E208</f>
        <v>0</v>
      </c>
      <c r="F207" s="24">
        <f t="shared" si="164"/>
        <v>0</v>
      </c>
      <c r="G207" s="24">
        <f t="shared" si="164"/>
        <v>0</v>
      </c>
      <c r="H207" s="24">
        <f t="shared" si="164"/>
        <v>0</v>
      </c>
      <c r="I207" s="24"/>
      <c r="J207" s="24"/>
      <c r="K207" s="24"/>
    </row>
    <row r="208" spans="2:11" ht="19.899999999999999" customHeight="1" x14ac:dyDescent="0.15">
      <c r="B208" s="13" t="s">
        <v>212</v>
      </c>
      <c r="C208" s="30" t="s">
        <v>213</v>
      </c>
      <c r="D208" s="14">
        <f t="shared" si="163"/>
        <v>0</v>
      </c>
      <c r="E208" s="14">
        <v>0</v>
      </c>
      <c r="F208" s="14">
        <v>0</v>
      </c>
      <c r="G208" s="14">
        <v>0</v>
      </c>
      <c r="H208" s="14">
        <v>0</v>
      </c>
      <c r="I208" s="14"/>
      <c r="J208" s="14"/>
      <c r="K208" s="14"/>
    </row>
    <row r="209" spans="2:11" ht="19.899999999999999" customHeight="1" x14ac:dyDescent="0.15">
      <c r="B209" s="21">
        <v>54000</v>
      </c>
      <c r="C209" s="28" t="s">
        <v>214</v>
      </c>
      <c r="D209" s="22">
        <f>D210+D212+D214</f>
        <v>0</v>
      </c>
      <c r="E209" s="22">
        <f t="shared" ref="E209:H209" si="165">E210+E212+E214</f>
        <v>0</v>
      </c>
      <c r="F209" s="22">
        <f t="shared" si="165"/>
        <v>0</v>
      </c>
      <c r="G209" s="22">
        <f t="shared" si="165"/>
        <v>0</v>
      </c>
      <c r="H209" s="22">
        <f t="shared" si="165"/>
        <v>0</v>
      </c>
      <c r="I209" s="22"/>
      <c r="J209" s="22"/>
      <c r="K209" s="22"/>
    </row>
    <row r="210" spans="2:11" ht="19.899999999999999" customHeight="1" x14ac:dyDescent="0.15">
      <c r="B210" s="23">
        <v>54100</v>
      </c>
      <c r="C210" s="29" t="s">
        <v>540</v>
      </c>
      <c r="D210" s="24">
        <f>D211</f>
        <v>0</v>
      </c>
      <c r="E210" s="24">
        <f t="shared" ref="E210:H210" si="166">E211</f>
        <v>0</v>
      </c>
      <c r="F210" s="24">
        <f t="shared" si="166"/>
        <v>0</v>
      </c>
      <c r="G210" s="24">
        <f t="shared" si="166"/>
        <v>0</v>
      </c>
      <c r="H210" s="24">
        <f t="shared" si="166"/>
        <v>0</v>
      </c>
      <c r="I210" s="24"/>
      <c r="J210" s="24"/>
      <c r="K210" s="24"/>
    </row>
    <row r="211" spans="2:11" ht="31.5" customHeight="1" x14ac:dyDescent="0.15">
      <c r="B211" s="13" t="s">
        <v>215</v>
      </c>
      <c r="C211" s="30" t="s">
        <v>541</v>
      </c>
      <c r="D211" s="14">
        <f t="shared" ref="D211" si="167">SUM(E211:K211)</f>
        <v>0</v>
      </c>
      <c r="E211" s="14">
        <v>0</v>
      </c>
      <c r="F211" s="14"/>
      <c r="G211" s="14"/>
      <c r="H211" s="14">
        <v>0</v>
      </c>
      <c r="I211" s="14"/>
      <c r="J211" s="14"/>
      <c r="K211" s="14"/>
    </row>
    <row r="212" spans="2:11" ht="19.899999999999999" customHeight="1" x14ac:dyDescent="0.15">
      <c r="B212" s="23" t="s">
        <v>216</v>
      </c>
      <c r="C212" s="29" t="s">
        <v>542</v>
      </c>
      <c r="D212" s="24">
        <f>D213</f>
        <v>0</v>
      </c>
      <c r="E212" s="24">
        <f t="shared" ref="E212:H212" si="168">E213</f>
        <v>0</v>
      </c>
      <c r="F212" s="24">
        <f t="shared" si="168"/>
        <v>0</v>
      </c>
      <c r="G212" s="24">
        <f t="shared" si="168"/>
        <v>0</v>
      </c>
      <c r="H212" s="24">
        <f t="shared" si="168"/>
        <v>0</v>
      </c>
      <c r="I212" s="24"/>
      <c r="J212" s="24"/>
      <c r="K212" s="24"/>
    </row>
    <row r="213" spans="2:11" ht="19.899999999999999" customHeight="1" x14ac:dyDescent="0.15">
      <c r="B213" s="13" t="s">
        <v>217</v>
      </c>
      <c r="C213" s="30" t="s">
        <v>218</v>
      </c>
      <c r="D213" s="14">
        <f t="shared" ref="D213" si="169">SUM(E213:K213)</f>
        <v>0</v>
      </c>
      <c r="E213" s="14">
        <v>0</v>
      </c>
      <c r="F213" s="14">
        <v>0</v>
      </c>
      <c r="G213" s="14">
        <v>0</v>
      </c>
      <c r="H213" s="14">
        <v>0</v>
      </c>
      <c r="I213" s="14"/>
      <c r="J213" s="14"/>
      <c r="K213" s="14"/>
    </row>
    <row r="214" spans="2:11" ht="19.899999999999999" customHeight="1" x14ac:dyDescent="0.15">
      <c r="B214" s="23" t="s">
        <v>219</v>
      </c>
      <c r="C214" s="29" t="s">
        <v>543</v>
      </c>
      <c r="D214" s="24">
        <f>D215</f>
        <v>0</v>
      </c>
      <c r="E214" s="24">
        <f t="shared" ref="E214:H214" si="170">E215</f>
        <v>0</v>
      </c>
      <c r="F214" s="24">
        <f t="shared" si="170"/>
        <v>0</v>
      </c>
      <c r="G214" s="24">
        <f t="shared" si="170"/>
        <v>0</v>
      </c>
      <c r="H214" s="24">
        <f t="shared" si="170"/>
        <v>0</v>
      </c>
      <c r="I214" s="24"/>
      <c r="J214" s="24"/>
      <c r="K214" s="24"/>
    </row>
    <row r="215" spans="2:11" ht="19.899999999999999" customHeight="1" x14ac:dyDescent="0.15">
      <c r="B215" s="13" t="s">
        <v>220</v>
      </c>
      <c r="C215" s="30" t="s">
        <v>221</v>
      </c>
      <c r="D215" s="14">
        <f t="shared" ref="D215" si="171">SUM(E215:K215)</f>
        <v>0</v>
      </c>
      <c r="E215" s="14">
        <v>0</v>
      </c>
      <c r="F215" s="14">
        <v>0</v>
      </c>
      <c r="G215" s="14">
        <v>0</v>
      </c>
      <c r="H215" s="14">
        <v>0</v>
      </c>
      <c r="I215" s="14"/>
      <c r="J215" s="14"/>
      <c r="K215" s="14"/>
    </row>
    <row r="216" spans="2:11" ht="19.899999999999999" customHeight="1" x14ac:dyDescent="0.15">
      <c r="B216" s="21">
        <v>55000</v>
      </c>
      <c r="C216" s="28" t="s">
        <v>222</v>
      </c>
      <c r="D216" s="22">
        <f>D217</f>
        <v>0</v>
      </c>
      <c r="E216" s="22">
        <f t="shared" ref="E216:H217" si="172">E217</f>
        <v>0</v>
      </c>
      <c r="F216" s="22">
        <f t="shared" si="172"/>
        <v>0</v>
      </c>
      <c r="G216" s="22">
        <f t="shared" si="172"/>
        <v>0</v>
      </c>
      <c r="H216" s="22">
        <f t="shared" si="172"/>
        <v>0</v>
      </c>
      <c r="I216" s="22"/>
      <c r="J216" s="22"/>
      <c r="K216" s="22"/>
    </row>
    <row r="217" spans="2:11" ht="19.899999999999999" customHeight="1" x14ac:dyDescent="0.15">
      <c r="B217" s="23">
        <v>55100</v>
      </c>
      <c r="C217" s="29" t="s">
        <v>222</v>
      </c>
      <c r="D217" s="24">
        <f>D218</f>
        <v>0</v>
      </c>
      <c r="E217" s="24">
        <f t="shared" si="172"/>
        <v>0</v>
      </c>
      <c r="F217" s="24">
        <f t="shared" si="172"/>
        <v>0</v>
      </c>
      <c r="G217" s="24">
        <f t="shared" si="172"/>
        <v>0</v>
      </c>
      <c r="H217" s="24">
        <f t="shared" si="172"/>
        <v>0</v>
      </c>
      <c r="I217" s="24"/>
      <c r="J217" s="24"/>
      <c r="K217" s="24"/>
    </row>
    <row r="218" spans="2:11" ht="19.899999999999999" customHeight="1" x14ac:dyDescent="0.15">
      <c r="B218" s="13" t="s">
        <v>224</v>
      </c>
      <c r="C218" s="30" t="s">
        <v>223</v>
      </c>
      <c r="D218" s="14">
        <f t="shared" ref="D218" si="173">SUM(E218:K218)</f>
        <v>0</v>
      </c>
      <c r="E218" s="14">
        <v>0</v>
      </c>
      <c r="F218" s="14">
        <v>0</v>
      </c>
      <c r="G218" s="14"/>
      <c r="H218" s="14">
        <v>0</v>
      </c>
      <c r="I218" s="14"/>
      <c r="J218" s="14"/>
      <c r="K218" s="14"/>
    </row>
    <row r="219" spans="2:11" ht="19.899999999999999" customHeight="1" x14ac:dyDescent="0.15">
      <c r="B219" s="21">
        <v>56000</v>
      </c>
      <c r="C219" s="28" t="s">
        <v>225</v>
      </c>
      <c r="D219" s="22">
        <f>D220+D222+D224+D226</f>
        <v>0</v>
      </c>
      <c r="E219" s="22">
        <f t="shared" ref="E219:H219" si="174">E220+E222+E224+E226</f>
        <v>0</v>
      </c>
      <c r="F219" s="22">
        <f t="shared" si="174"/>
        <v>0</v>
      </c>
      <c r="G219" s="22">
        <f t="shared" si="174"/>
        <v>0</v>
      </c>
      <c r="H219" s="22">
        <f t="shared" si="174"/>
        <v>0</v>
      </c>
      <c r="I219" s="22"/>
      <c r="J219" s="22"/>
      <c r="K219" s="22"/>
    </row>
    <row r="220" spans="2:11" ht="19.899999999999999" customHeight="1" x14ac:dyDescent="0.15">
      <c r="B220" s="23">
        <v>56300</v>
      </c>
      <c r="C220" s="29" t="s">
        <v>544</v>
      </c>
      <c r="D220" s="24">
        <f>D221</f>
        <v>0</v>
      </c>
      <c r="E220" s="24">
        <f t="shared" ref="E220:H220" si="175">E221</f>
        <v>0</v>
      </c>
      <c r="F220" s="24">
        <f t="shared" si="175"/>
        <v>0</v>
      </c>
      <c r="G220" s="24">
        <f t="shared" si="175"/>
        <v>0</v>
      </c>
      <c r="H220" s="24">
        <f t="shared" si="175"/>
        <v>0</v>
      </c>
      <c r="I220" s="24"/>
      <c r="J220" s="24"/>
      <c r="K220" s="24"/>
    </row>
    <row r="221" spans="2:11" ht="19.899999999999999" customHeight="1" x14ac:dyDescent="0.15">
      <c r="B221" s="13" t="s">
        <v>226</v>
      </c>
      <c r="C221" s="30" t="s">
        <v>227</v>
      </c>
      <c r="D221" s="14">
        <f t="shared" ref="D221" si="176">SUM(E221:K221)</f>
        <v>0</v>
      </c>
      <c r="E221" s="14">
        <v>0</v>
      </c>
      <c r="F221" s="14">
        <v>0</v>
      </c>
      <c r="G221" s="14"/>
      <c r="H221" s="14">
        <v>0</v>
      </c>
      <c r="I221" s="14"/>
      <c r="J221" s="14"/>
      <c r="K221" s="14"/>
    </row>
    <row r="222" spans="2:11" ht="27" customHeight="1" x14ac:dyDescent="0.15">
      <c r="B222" s="23">
        <v>56400</v>
      </c>
      <c r="C222" s="29" t="s">
        <v>545</v>
      </c>
      <c r="D222" s="24">
        <f>D223</f>
        <v>0</v>
      </c>
      <c r="E222" s="24">
        <f t="shared" ref="E222:H222" si="177">E223</f>
        <v>0</v>
      </c>
      <c r="F222" s="24">
        <f t="shared" si="177"/>
        <v>0</v>
      </c>
      <c r="G222" s="24">
        <f t="shared" si="177"/>
        <v>0</v>
      </c>
      <c r="H222" s="24">
        <f t="shared" si="177"/>
        <v>0</v>
      </c>
      <c r="I222" s="24"/>
      <c r="J222" s="24"/>
      <c r="K222" s="24"/>
    </row>
    <row r="223" spans="2:11" ht="27" customHeight="1" x14ac:dyDescent="0.15">
      <c r="B223" s="13" t="s">
        <v>228</v>
      </c>
      <c r="C223" s="30" t="s">
        <v>229</v>
      </c>
      <c r="D223" s="14">
        <f t="shared" ref="D223" si="178">SUM(E223:K223)</f>
        <v>0</v>
      </c>
      <c r="E223" s="14">
        <v>0</v>
      </c>
      <c r="F223" s="14">
        <v>0</v>
      </c>
      <c r="G223" s="14">
        <v>0</v>
      </c>
      <c r="H223" s="14">
        <v>0</v>
      </c>
      <c r="I223" s="14"/>
      <c r="J223" s="14"/>
      <c r="K223" s="14"/>
    </row>
    <row r="224" spans="2:11" ht="27" customHeight="1" x14ac:dyDescent="0.15">
      <c r="B224" s="23">
        <v>56500</v>
      </c>
      <c r="C224" s="29" t="s">
        <v>546</v>
      </c>
      <c r="D224" s="24">
        <f>D225</f>
        <v>0</v>
      </c>
      <c r="E224" s="24">
        <f t="shared" ref="E224:H224" si="179">E225</f>
        <v>0</v>
      </c>
      <c r="F224" s="24">
        <f t="shared" si="179"/>
        <v>0</v>
      </c>
      <c r="G224" s="24">
        <f t="shared" si="179"/>
        <v>0</v>
      </c>
      <c r="H224" s="24">
        <f t="shared" si="179"/>
        <v>0</v>
      </c>
      <c r="I224" s="24"/>
      <c r="J224" s="24"/>
      <c r="K224" s="24"/>
    </row>
    <row r="225" spans="2:11" ht="27" customHeight="1" x14ac:dyDescent="0.15">
      <c r="B225" s="13" t="s">
        <v>231</v>
      </c>
      <c r="C225" s="30" t="s">
        <v>230</v>
      </c>
      <c r="D225" s="14">
        <f t="shared" ref="D225" si="180">SUM(E225:K225)</f>
        <v>0</v>
      </c>
      <c r="E225" s="14">
        <v>0</v>
      </c>
      <c r="F225" s="14">
        <v>0</v>
      </c>
      <c r="G225" s="14"/>
      <c r="H225" s="14">
        <v>0</v>
      </c>
      <c r="I225" s="14"/>
      <c r="J225" s="14"/>
      <c r="K225" s="14"/>
    </row>
    <row r="226" spans="2:11" ht="19.899999999999999" customHeight="1" x14ac:dyDescent="0.15">
      <c r="B226" s="23" t="s">
        <v>232</v>
      </c>
      <c r="C226" s="29" t="s">
        <v>547</v>
      </c>
      <c r="D226" s="24">
        <f>D227</f>
        <v>0</v>
      </c>
      <c r="E226" s="24">
        <f t="shared" ref="E226:H226" si="181">E227</f>
        <v>0</v>
      </c>
      <c r="F226" s="24">
        <f t="shared" si="181"/>
        <v>0</v>
      </c>
      <c r="G226" s="24">
        <f t="shared" si="181"/>
        <v>0</v>
      </c>
      <c r="H226" s="24">
        <f t="shared" si="181"/>
        <v>0</v>
      </c>
      <c r="I226" s="24"/>
      <c r="J226" s="24"/>
      <c r="K226" s="24"/>
    </row>
    <row r="227" spans="2:11" ht="19.899999999999999" customHeight="1" x14ac:dyDescent="0.15">
      <c r="B227" s="13" t="s">
        <v>233</v>
      </c>
      <c r="C227" s="30" t="s">
        <v>234</v>
      </c>
      <c r="D227" s="14">
        <f t="shared" ref="D227" si="182">SUM(E227:K227)</f>
        <v>0</v>
      </c>
      <c r="E227" s="14">
        <v>0</v>
      </c>
      <c r="F227" s="14">
        <v>0</v>
      </c>
      <c r="G227" s="14"/>
      <c r="H227" s="14">
        <v>0</v>
      </c>
      <c r="I227" s="14"/>
      <c r="J227" s="14"/>
      <c r="K227" s="14"/>
    </row>
    <row r="228" spans="2:11" ht="19.899999999999999" customHeight="1" x14ac:dyDescent="0.15">
      <c r="B228" s="21">
        <v>58000</v>
      </c>
      <c r="C228" s="28" t="s">
        <v>235</v>
      </c>
      <c r="D228" s="22">
        <f>D229+D231</f>
        <v>0</v>
      </c>
      <c r="E228" s="22">
        <f t="shared" ref="E228:H228" si="183">E229+E231</f>
        <v>0</v>
      </c>
      <c r="F228" s="22">
        <f t="shared" si="183"/>
        <v>0</v>
      </c>
      <c r="G228" s="22">
        <f t="shared" si="183"/>
        <v>0</v>
      </c>
      <c r="H228" s="22">
        <f t="shared" si="183"/>
        <v>0</v>
      </c>
      <c r="I228" s="22"/>
      <c r="J228" s="22"/>
      <c r="K228" s="22"/>
    </row>
    <row r="229" spans="2:11" ht="19.899999999999999" customHeight="1" x14ac:dyDescent="0.15">
      <c r="B229" s="23" t="s">
        <v>236</v>
      </c>
      <c r="C229" s="29" t="s">
        <v>548</v>
      </c>
      <c r="D229" s="24">
        <f>D230</f>
        <v>0</v>
      </c>
      <c r="E229" s="24">
        <f t="shared" ref="E229:H229" si="184">E230</f>
        <v>0</v>
      </c>
      <c r="F229" s="24">
        <f t="shared" si="184"/>
        <v>0</v>
      </c>
      <c r="G229" s="24">
        <f t="shared" si="184"/>
        <v>0</v>
      </c>
      <c r="H229" s="24">
        <f t="shared" si="184"/>
        <v>0</v>
      </c>
      <c r="I229" s="24"/>
      <c r="J229" s="24"/>
      <c r="K229" s="24"/>
    </row>
    <row r="230" spans="2:11" ht="19.899999999999999" customHeight="1" x14ac:dyDescent="0.15">
      <c r="B230" s="13">
        <v>58101</v>
      </c>
      <c r="C230" s="30" t="s">
        <v>237</v>
      </c>
      <c r="D230" s="14">
        <f t="shared" ref="D230:D232" si="185">SUM(E230:K230)</f>
        <v>0</v>
      </c>
      <c r="E230" s="14">
        <v>0</v>
      </c>
      <c r="F230" s="14">
        <v>0</v>
      </c>
      <c r="G230" s="14">
        <v>0</v>
      </c>
      <c r="H230" s="14">
        <v>0</v>
      </c>
      <c r="I230" s="14"/>
      <c r="J230" s="14"/>
      <c r="K230" s="14"/>
    </row>
    <row r="231" spans="2:11" ht="19.899999999999999" customHeight="1" x14ac:dyDescent="0.15">
      <c r="B231" s="23">
        <v>58300</v>
      </c>
      <c r="C231" s="29" t="s">
        <v>549</v>
      </c>
      <c r="D231" s="24">
        <f>D232</f>
        <v>0</v>
      </c>
      <c r="E231" s="24">
        <f t="shared" ref="E231:H231" si="186">E232</f>
        <v>0</v>
      </c>
      <c r="F231" s="24">
        <f t="shared" si="186"/>
        <v>0</v>
      </c>
      <c r="G231" s="24">
        <f t="shared" si="186"/>
        <v>0</v>
      </c>
      <c r="H231" s="24">
        <f t="shared" si="186"/>
        <v>0</v>
      </c>
      <c r="I231" s="24"/>
      <c r="J231" s="24"/>
      <c r="K231" s="24"/>
    </row>
    <row r="232" spans="2:11" ht="19.899999999999999" customHeight="1" x14ac:dyDescent="0.15">
      <c r="B232" s="13" t="s">
        <v>238</v>
      </c>
      <c r="C232" s="30" t="s">
        <v>550</v>
      </c>
      <c r="D232" s="14">
        <f t="shared" si="185"/>
        <v>0</v>
      </c>
      <c r="E232" s="14">
        <v>0</v>
      </c>
      <c r="F232" s="14">
        <v>0</v>
      </c>
      <c r="G232" s="14">
        <v>0</v>
      </c>
      <c r="H232" s="14">
        <v>0</v>
      </c>
      <c r="I232" s="14"/>
      <c r="J232" s="14"/>
      <c r="K232" s="14"/>
    </row>
    <row r="233" spans="2:11" ht="19.899999999999999" customHeight="1" x14ac:dyDescent="0.15">
      <c r="B233" s="21">
        <v>59000</v>
      </c>
      <c r="C233" s="28" t="s">
        <v>239</v>
      </c>
      <c r="D233" s="22">
        <f>D234</f>
        <v>0</v>
      </c>
      <c r="E233" s="22">
        <f t="shared" ref="E233:H234" si="187">E234</f>
        <v>0</v>
      </c>
      <c r="F233" s="22">
        <f t="shared" si="187"/>
        <v>0</v>
      </c>
      <c r="G233" s="22">
        <f t="shared" si="187"/>
        <v>0</v>
      </c>
      <c r="H233" s="22">
        <f t="shared" si="187"/>
        <v>0</v>
      </c>
      <c r="I233" s="22"/>
      <c r="J233" s="22"/>
      <c r="K233" s="22"/>
    </row>
    <row r="234" spans="2:11" s="9" customFormat="1" ht="19.899999999999999" customHeight="1" x14ac:dyDescent="0.15">
      <c r="B234" s="23" t="s">
        <v>240</v>
      </c>
      <c r="C234" s="29" t="s">
        <v>551</v>
      </c>
      <c r="D234" s="24">
        <f>D235</f>
        <v>0</v>
      </c>
      <c r="E234" s="24">
        <f t="shared" si="187"/>
        <v>0</v>
      </c>
      <c r="F234" s="24">
        <f t="shared" si="187"/>
        <v>0</v>
      </c>
      <c r="G234" s="24">
        <f t="shared" si="187"/>
        <v>0</v>
      </c>
      <c r="H234" s="24">
        <f t="shared" si="187"/>
        <v>0</v>
      </c>
      <c r="I234" s="24"/>
      <c r="J234" s="24"/>
      <c r="K234" s="24"/>
    </row>
    <row r="235" spans="2:11" ht="19.899999999999999" customHeight="1" x14ac:dyDescent="0.15">
      <c r="B235" s="13">
        <v>59101</v>
      </c>
      <c r="C235" s="30" t="s">
        <v>241</v>
      </c>
      <c r="D235" s="14">
        <f t="shared" ref="D235" si="188">SUM(E235:K235)</f>
        <v>0</v>
      </c>
      <c r="E235" s="14">
        <v>0</v>
      </c>
      <c r="F235" s="14">
        <v>0</v>
      </c>
      <c r="G235" s="14">
        <v>0</v>
      </c>
      <c r="H235" s="14">
        <v>0</v>
      </c>
      <c r="I235" s="14"/>
      <c r="J235" s="14"/>
      <c r="K235" s="14"/>
    </row>
    <row r="236" spans="2:11" ht="19.899999999999999" customHeight="1" x14ac:dyDescent="0.15">
      <c r="B236" s="21">
        <v>60000</v>
      </c>
      <c r="C236" s="28" t="s">
        <v>242</v>
      </c>
      <c r="D236" s="22">
        <f>D237+D290+D351</f>
        <v>76103102</v>
      </c>
      <c r="E236" s="22">
        <f t="shared" ref="E236:H236" si="189">E237+E290+E351</f>
        <v>0</v>
      </c>
      <c r="F236" s="22">
        <f t="shared" si="189"/>
        <v>0</v>
      </c>
      <c r="G236" s="22">
        <f t="shared" si="189"/>
        <v>0</v>
      </c>
      <c r="H236" s="22">
        <f t="shared" si="189"/>
        <v>76103102</v>
      </c>
      <c r="I236" s="22"/>
      <c r="J236" s="22"/>
      <c r="K236" s="22"/>
    </row>
    <row r="237" spans="2:11" ht="19.899999999999999" customHeight="1" x14ac:dyDescent="0.15">
      <c r="B237" s="21">
        <v>61000</v>
      </c>
      <c r="C237" s="28" t="s">
        <v>243</v>
      </c>
      <c r="D237" s="22">
        <f>D238+D245+D256+D265+D269+D274+D285+D278</f>
        <v>76103102</v>
      </c>
      <c r="E237" s="22">
        <f t="shared" ref="E237:H237" si="190">E238+E245+E256+E265+E269+E274+E285+E278</f>
        <v>0</v>
      </c>
      <c r="F237" s="22">
        <f t="shared" si="190"/>
        <v>0</v>
      </c>
      <c r="G237" s="22">
        <f t="shared" si="190"/>
        <v>0</v>
      </c>
      <c r="H237" s="22">
        <f t="shared" si="190"/>
        <v>76103102</v>
      </c>
      <c r="I237" s="22"/>
      <c r="J237" s="22"/>
      <c r="K237" s="22"/>
    </row>
    <row r="238" spans="2:11" ht="19.899999999999999" customHeight="1" x14ac:dyDescent="0.15">
      <c r="B238" s="23" t="s">
        <v>244</v>
      </c>
      <c r="C238" s="29" t="s">
        <v>553</v>
      </c>
      <c r="D238" s="24">
        <f>SUM(D239:D244)</f>
        <v>0</v>
      </c>
      <c r="E238" s="24">
        <f t="shared" ref="E238:H238" si="191">SUM(E239:E244)</f>
        <v>0</v>
      </c>
      <c r="F238" s="24">
        <f t="shared" si="191"/>
        <v>0</v>
      </c>
      <c r="G238" s="24">
        <f t="shared" si="191"/>
        <v>0</v>
      </c>
      <c r="H238" s="24">
        <f t="shared" si="191"/>
        <v>0</v>
      </c>
      <c r="I238" s="24"/>
      <c r="J238" s="24"/>
      <c r="K238" s="24"/>
    </row>
    <row r="239" spans="2:11" ht="19.899999999999999" customHeight="1" x14ac:dyDescent="0.15">
      <c r="B239" s="13" t="s">
        <v>245</v>
      </c>
      <c r="C239" s="30" t="s">
        <v>246</v>
      </c>
      <c r="D239" s="14">
        <f t="shared" ref="D239:D289" si="192">SUM(E239:K239)</f>
        <v>0</v>
      </c>
      <c r="E239" s="14">
        <v>0</v>
      </c>
      <c r="F239" s="14">
        <v>0</v>
      </c>
      <c r="G239" s="14">
        <v>0</v>
      </c>
      <c r="H239" s="14">
        <v>0</v>
      </c>
      <c r="I239" s="14"/>
      <c r="J239" s="14"/>
      <c r="K239" s="14"/>
    </row>
    <row r="240" spans="2:11" ht="19.899999999999999" customHeight="1" x14ac:dyDescent="0.15">
      <c r="B240" s="13" t="s">
        <v>247</v>
      </c>
      <c r="C240" s="30" t="s">
        <v>248</v>
      </c>
      <c r="D240" s="14">
        <f t="shared" si="192"/>
        <v>0</v>
      </c>
      <c r="E240" s="14">
        <v>0</v>
      </c>
      <c r="F240" s="14">
        <v>0</v>
      </c>
      <c r="G240" s="14">
        <v>0</v>
      </c>
      <c r="H240" s="14">
        <v>0</v>
      </c>
      <c r="I240" s="14"/>
      <c r="J240" s="14"/>
      <c r="K240" s="14"/>
    </row>
    <row r="241" spans="2:11" ht="19.899999999999999" customHeight="1" x14ac:dyDescent="0.15">
      <c r="B241" s="13" t="s">
        <v>249</v>
      </c>
      <c r="C241" s="30" t="s">
        <v>250</v>
      </c>
      <c r="D241" s="14">
        <f t="shared" si="192"/>
        <v>0</v>
      </c>
      <c r="E241" s="14">
        <f t="shared" ref="E241" si="193">SUM(F241:L241)</f>
        <v>0</v>
      </c>
      <c r="F241" s="14">
        <v>0</v>
      </c>
      <c r="G241" s="14">
        <v>0</v>
      </c>
      <c r="H241" s="14"/>
      <c r="I241" s="14"/>
      <c r="J241" s="14"/>
      <c r="K241" s="14"/>
    </row>
    <row r="242" spans="2:11" ht="19.899999999999999" customHeight="1" x14ac:dyDescent="0.15">
      <c r="B242" s="13" t="s">
        <v>251</v>
      </c>
      <c r="C242" s="30" t="s">
        <v>252</v>
      </c>
      <c r="D242" s="14">
        <f t="shared" si="192"/>
        <v>0</v>
      </c>
      <c r="E242" s="14">
        <v>0</v>
      </c>
      <c r="F242" s="14">
        <v>0</v>
      </c>
      <c r="G242" s="14">
        <v>0</v>
      </c>
      <c r="H242" s="14">
        <v>0</v>
      </c>
      <c r="I242" s="14"/>
      <c r="J242" s="14"/>
      <c r="K242" s="14"/>
    </row>
    <row r="243" spans="2:11" ht="19.899999999999999" customHeight="1" x14ac:dyDescent="0.15">
      <c r="B243" s="13" t="s">
        <v>253</v>
      </c>
      <c r="C243" s="30" t="s">
        <v>254</v>
      </c>
      <c r="D243" s="14">
        <f t="shared" si="192"/>
        <v>0</v>
      </c>
      <c r="E243" s="14">
        <v>0</v>
      </c>
      <c r="F243" s="14">
        <v>0</v>
      </c>
      <c r="G243" s="14">
        <v>0</v>
      </c>
      <c r="H243" s="14">
        <v>0</v>
      </c>
      <c r="I243" s="14"/>
      <c r="J243" s="14"/>
      <c r="K243" s="14"/>
    </row>
    <row r="244" spans="2:11" ht="19.899999999999999" customHeight="1" x14ac:dyDescent="0.15">
      <c r="B244" s="13" t="s">
        <v>255</v>
      </c>
      <c r="C244" s="30" t="s">
        <v>256</v>
      </c>
      <c r="D244" s="14">
        <f t="shared" si="192"/>
        <v>0</v>
      </c>
      <c r="E244" s="14">
        <v>0</v>
      </c>
      <c r="F244" s="14">
        <v>0</v>
      </c>
      <c r="G244" s="14">
        <v>0</v>
      </c>
      <c r="H244" s="14">
        <v>0</v>
      </c>
      <c r="I244" s="14"/>
      <c r="J244" s="14"/>
      <c r="K244" s="14"/>
    </row>
    <row r="245" spans="2:11" ht="19.899999999999999" customHeight="1" x14ac:dyDescent="0.15">
      <c r="B245" s="23">
        <v>61200</v>
      </c>
      <c r="C245" s="29" t="s">
        <v>552</v>
      </c>
      <c r="D245" s="24">
        <f>SUM(D246:D255)</f>
        <v>0</v>
      </c>
      <c r="E245" s="24">
        <f t="shared" ref="E245:H245" si="194">SUM(E246:E255)</f>
        <v>0</v>
      </c>
      <c r="F245" s="24">
        <f t="shared" si="194"/>
        <v>0</v>
      </c>
      <c r="G245" s="24">
        <f t="shared" si="194"/>
        <v>0</v>
      </c>
      <c r="H245" s="24">
        <f t="shared" si="194"/>
        <v>0</v>
      </c>
      <c r="I245" s="24"/>
      <c r="J245" s="24"/>
      <c r="K245" s="24"/>
    </row>
    <row r="246" spans="2:11" ht="19.899999999999999" customHeight="1" x14ac:dyDescent="0.15">
      <c r="B246" s="13" t="s">
        <v>257</v>
      </c>
      <c r="C246" s="30" t="s">
        <v>258</v>
      </c>
      <c r="D246" s="14">
        <f t="shared" si="192"/>
        <v>0</v>
      </c>
      <c r="E246" s="14">
        <v>0</v>
      </c>
      <c r="F246" s="14">
        <v>0</v>
      </c>
      <c r="G246" s="14">
        <v>0</v>
      </c>
      <c r="H246" s="14">
        <v>0</v>
      </c>
      <c r="I246" s="14"/>
      <c r="J246" s="14"/>
      <c r="K246" s="14"/>
    </row>
    <row r="247" spans="2:11" ht="19.899999999999999" customHeight="1" x14ac:dyDescent="0.15">
      <c r="B247" s="13" t="s">
        <v>259</v>
      </c>
      <c r="C247" s="30" t="s">
        <v>260</v>
      </c>
      <c r="D247" s="14">
        <f t="shared" si="192"/>
        <v>0</v>
      </c>
      <c r="E247" s="14">
        <v>0</v>
      </c>
      <c r="F247" s="14">
        <v>0</v>
      </c>
      <c r="G247" s="14">
        <v>0</v>
      </c>
      <c r="H247" s="14">
        <v>0</v>
      </c>
      <c r="I247" s="14"/>
      <c r="J247" s="14"/>
      <c r="K247" s="14"/>
    </row>
    <row r="248" spans="2:11" ht="19.899999999999999" customHeight="1" x14ac:dyDescent="0.15">
      <c r="B248" s="13" t="s">
        <v>261</v>
      </c>
      <c r="C248" s="30" t="s">
        <v>262</v>
      </c>
      <c r="D248" s="14">
        <f t="shared" si="192"/>
        <v>0</v>
      </c>
      <c r="E248" s="14">
        <v>0</v>
      </c>
      <c r="F248" s="14">
        <v>0</v>
      </c>
      <c r="G248" s="14">
        <v>0</v>
      </c>
      <c r="H248" s="14">
        <v>0</v>
      </c>
      <c r="I248" s="14"/>
      <c r="J248" s="14"/>
      <c r="K248" s="14"/>
    </row>
    <row r="249" spans="2:11" ht="19.899999999999999" customHeight="1" x14ac:dyDescent="0.15">
      <c r="B249" s="13" t="s">
        <v>263</v>
      </c>
      <c r="C249" s="30" t="s">
        <v>264</v>
      </c>
      <c r="D249" s="14">
        <f t="shared" si="192"/>
        <v>0</v>
      </c>
      <c r="E249" s="14">
        <v>0</v>
      </c>
      <c r="F249" s="14">
        <v>0</v>
      </c>
      <c r="G249" s="14">
        <v>0</v>
      </c>
      <c r="H249" s="14">
        <v>0</v>
      </c>
      <c r="I249" s="14"/>
      <c r="J249" s="14"/>
      <c r="K249" s="14"/>
    </row>
    <row r="250" spans="2:11" ht="19.899999999999999" customHeight="1" x14ac:dyDescent="0.15">
      <c r="B250" s="13" t="s">
        <v>265</v>
      </c>
      <c r="C250" s="30" t="s">
        <v>266</v>
      </c>
      <c r="D250" s="14">
        <f t="shared" si="192"/>
        <v>0</v>
      </c>
      <c r="E250" s="14">
        <v>0</v>
      </c>
      <c r="F250" s="14">
        <v>0</v>
      </c>
      <c r="G250" s="14">
        <v>0</v>
      </c>
      <c r="H250" s="14">
        <v>0</v>
      </c>
      <c r="I250" s="14"/>
      <c r="J250" s="14"/>
      <c r="K250" s="14"/>
    </row>
    <row r="251" spans="2:11" ht="19.899999999999999" customHeight="1" x14ac:dyDescent="0.15">
      <c r="B251" s="13" t="s">
        <v>267</v>
      </c>
      <c r="C251" s="30" t="s">
        <v>268</v>
      </c>
      <c r="D251" s="14">
        <f t="shared" si="192"/>
        <v>0</v>
      </c>
      <c r="E251" s="14">
        <v>0</v>
      </c>
      <c r="F251" s="14">
        <v>0</v>
      </c>
      <c r="G251" s="14">
        <v>0</v>
      </c>
      <c r="H251" s="14">
        <v>0</v>
      </c>
      <c r="I251" s="14"/>
      <c r="J251" s="14"/>
      <c r="K251" s="14"/>
    </row>
    <row r="252" spans="2:11" ht="19.899999999999999" customHeight="1" x14ac:dyDescent="0.15">
      <c r="B252" s="13" t="s">
        <v>269</v>
      </c>
      <c r="C252" s="30" t="s">
        <v>270</v>
      </c>
      <c r="D252" s="14">
        <f t="shared" si="192"/>
        <v>0</v>
      </c>
      <c r="E252" s="14">
        <v>0</v>
      </c>
      <c r="F252" s="14">
        <v>0</v>
      </c>
      <c r="G252" s="14">
        <v>0</v>
      </c>
      <c r="H252" s="14"/>
      <c r="I252" s="14"/>
      <c r="J252" s="14"/>
      <c r="K252" s="14"/>
    </row>
    <row r="253" spans="2:11" ht="19.899999999999999" customHeight="1" x14ac:dyDescent="0.15">
      <c r="B253" s="13" t="s">
        <v>271</v>
      </c>
      <c r="C253" s="30" t="s">
        <v>272</v>
      </c>
      <c r="D253" s="14">
        <f t="shared" si="192"/>
        <v>0</v>
      </c>
      <c r="E253" s="14">
        <v>0</v>
      </c>
      <c r="F253" s="14">
        <v>0</v>
      </c>
      <c r="G253" s="14">
        <v>0</v>
      </c>
      <c r="H253" s="14"/>
      <c r="I253" s="14"/>
      <c r="J253" s="14"/>
      <c r="K253" s="14"/>
    </row>
    <row r="254" spans="2:11" ht="19.899999999999999" customHeight="1" x14ac:dyDescent="0.15">
      <c r="B254" s="13" t="s">
        <v>273</v>
      </c>
      <c r="C254" s="30" t="s">
        <v>274</v>
      </c>
      <c r="D254" s="14">
        <f t="shared" si="192"/>
        <v>0</v>
      </c>
      <c r="E254" s="14">
        <v>0</v>
      </c>
      <c r="F254" s="14">
        <v>0</v>
      </c>
      <c r="G254" s="14">
        <v>0</v>
      </c>
      <c r="H254" s="14">
        <v>0</v>
      </c>
      <c r="I254" s="14"/>
      <c r="J254" s="14"/>
      <c r="K254" s="14"/>
    </row>
    <row r="255" spans="2:11" ht="19.899999999999999" customHeight="1" x14ac:dyDescent="0.15">
      <c r="B255" s="13" t="s">
        <v>275</v>
      </c>
      <c r="C255" s="30" t="s">
        <v>276</v>
      </c>
      <c r="D255" s="14">
        <f t="shared" si="192"/>
        <v>0</v>
      </c>
      <c r="E255" s="14">
        <v>0</v>
      </c>
      <c r="F255" s="14">
        <v>0</v>
      </c>
      <c r="G255" s="14">
        <v>0</v>
      </c>
      <c r="H255" s="14">
        <v>0</v>
      </c>
      <c r="I255" s="14"/>
      <c r="J255" s="14"/>
      <c r="K255" s="14"/>
    </row>
    <row r="256" spans="2:11" ht="39.75" customHeight="1" x14ac:dyDescent="0.15">
      <c r="B256" s="23">
        <v>61300</v>
      </c>
      <c r="C256" s="29" t="s">
        <v>554</v>
      </c>
      <c r="D256" s="24">
        <f>SUM(D257:D264)</f>
        <v>0</v>
      </c>
      <c r="E256" s="24">
        <f t="shared" ref="E256:H256" si="195">SUM(E257:E264)</f>
        <v>0</v>
      </c>
      <c r="F256" s="24">
        <f t="shared" si="195"/>
        <v>0</v>
      </c>
      <c r="G256" s="24">
        <f t="shared" si="195"/>
        <v>0</v>
      </c>
      <c r="H256" s="24">
        <f t="shared" si="195"/>
        <v>0</v>
      </c>
      <c r="I256" s="24"/>
      <c r="J256" s="24"/>
      <c r="K256" s="24"/>
    </row>
    <row r="257" spans="2:11" ht="19.899999999999999" customHeight="1" x14ac:dyDescent="0.15">
      <c r="B257" s="13" t="s">
        <v>277</v>
      </c>
      <c r="C257" s="30" t="s">
        <v>278</v>
      </c>
      <c r="D257" s="14">
        <f t="shared" si="192"/>
        <v>0</v>
      </c>
      <c r="E257" s="14">
        <v>0</v>
      </c>
      <c r="F257" s="14">
        <v>0</v>
      </c>
      <c r="G257" s="14">
        <v>0</v>
      </c>
      <c r="H257" s="14">
        <v>0</v>
      </c>
      <c r="I257" s="14"/>
      <c r="J257" s="14"/>
      <c r="K257" s="14"/>
    </row>
    <row r="258" spans="2:11" ht="19.899999999999999" customHeight="1" x14ac:dyDescent="0.15">
      <c r="B258" s="13" t="s">
        <v>279</v>
      </c>
      <c r="C258" s="30" t="s">
        <v>280</v>
      </c>
      <c r="D258" s="14">
        <f t="shared" si="192"/>
        <v>0</v>
      </c>
      <c r="E258" s="14">
        <v>0</v>
      </c>
      <c r="F258" s="14">
        <v>0</v>
      </c>
      <c r="G258" s="14">
        <v>0</v>
      </c>
      <c r="H258" s="14">
        <v>0</v>
      </c>
      <c r="I258" s="14"/>
      <c r="J258" s="14"/>
      <c r="K258" s="14"/>
    </row>
    <row r="259" spans="2:11" ht="19.899999999999999" customHeight="1" x14ac:dyDescent="0.15">
      <c r="B259" s="13" t="s">
        <v>281</v>
      </c>
      <c r="C259" s="30" t="s">
        <v>282</v>
      </c>
      <c r="D259" s="14">
        <f t="shared" si="192"/>
        <v>0</v>
      </c>
      <c r="E259" s="14">
        <v>0</v>
      </c>
      <c r="F259" s="14">
        <v>0</v>
      </c>
      <c r="G259" s="14">
        <v>0</v>
      </c>
      <c r="H259" s="14">
        <v>0</v>
      </c>
      <c r="I259" s="14"/>
      <c r="J259" s="14"/>
      <c r="K259" s="14"/>
    </row>
    <row r="260" spans="2:11" ht="19.899999999999999" customHeight="1" x14ac:dyDescent="0.15">
      <c r="B260" s="13" t="s">
        <v>283</v>
      </c>
      <c r="C260" s="30" t="s">
        <v>284</v>
      </c>
      <c r="D260" s="14">
        <f t="shared" si="192"/>
        <v>0</v>
      </c>
      <c r="E260" s="14">
        <v>0</v>
      </c>
      <c r="F260" s="14">
        <v>0</v>
      </c>
      <c r="G260" s="14">
        <v>0</v>
      </c>
      <c r="H260" s="14">
        <v>0</v>
      </c>
      <c r="I260" s="14"/>
      <c r="J260" s="14"/>
      <c r="K260" s="14"/>
    </row>
    <row r="261" spans="2:11" ht="19.899999999999999" customHeight="1" x14ac:dyDescent="0.15">
      <c r="B261" s="13" t="s">
        <v>285</v>
      </c>
      <c r="C261" s="30" t="s">
        <v>286</v>
      </c>
      <c r="D261" s="14">
        <f t="shared" si="192"/>
        <v>0</v>
      </c>
      <c r="E261" s="14">
        <v>0</v>
      </c>
      <c r="F261" s="14">
        <v>0</v>
      </c>
      <c r="G261" s="14">
        <v>0</v>
      </c>
      <c r="H261" s="14"/>
      <c r="I261" s="14"/>
      <c r="J261" s="14"/>
      <c r="K261" s="14"/>
    </row>
    <row r="262" spans="2:11" ht="19.899999999999999" customHeight="1" x14ac:dyDescent="0.15">
      <c r="B262" s="13" t="s">
        <v>287</v>
      </c>
      <c r="C262" s="30" t="s">
        <v>288</v>
      </c>
      <c r="D262" s="14">
        <f t="shared" si="192"/>
        <v>0</v>
      </c>
      <c r="E262" s="14">
        <v>0</v>
      </c>
      <c r="F262" s="14">
        <v>0</v>
      </c>
      <c r="G262" s="14">
        <v>0</v>
      </c>
      <c r="H262" s="14">
        <v>0</v>
      </c>
      <c r="I262" s="14"/>
      <c r="J262" s="14"/>
      <c r="K262" s="14"/>
    </row>
    <row r="263" spans="2:11" ht="19.899999999999999" customHeight="1" x14ac:dyDescent="0.15">
      <c r="B263" s="13" t="s">
        <v>289</v>
      </c>
      <c r="C263" s="30" t="s">
        <v>290</v>
      </c>
      <c r="D263" s="14">
        <f t="shared" si="192"/>
        <v>0</v>
      </c>
      <c r="E263" s="14">
        <v>0</v>
      </c>
      <c r="F263" s="14">
        <v>0</v>
      </c>
      <c r="G263" s="14">
        <v>0</v>
      </c>
      <c r="H263" s="14">
        <v>0</v>
      </c>
      <c r="I263" s="14"/>
      <c r="J263" s="14"/>
      <c r="K263" s="14"/>
    </row>
    <row r="264" spans="2:11" ht="19.899999999999999" customHeight="1" x14ac:dyDescent="0.15">
      <c r="B264" s="13" t="s">
        <v>291</v>
      </c>
      <c r="C264" s="30" t="s">
        <v>292</v>
      </c>
      <c r="D264" s="14">
        <f t="shared" si="192"/>
        <v>0</v>
      </c>
      <c r="E264" s="14">
        <v>0</v>
      </c>
      <c r="F264" s="14">
        <v>0</v>
      </c>
      <c r="G264" s="14">
        <v>0</v>
      </c>
      <c r="H264" s="14">
        <v>0</v>
      </c>
      <c r="I264" s="14"/>
      <c r="J264" s="14"/>
      <c r="K264" s="14"/>
    </row>
    <row r="265" spans="2:11" ht="19.899999999999999" customHeight="1" x14ac:dyDescent="0.15">
      <c r="B265" s="23" t="s">
        <v>293</v>
      </c>
      <c r="C265" s="29" t="s">
        <v>555</v>
      </c>
      <c r="D265" s="24">
        <f>SUM(D266:D268)</f>
        <v>76103102</v>
      </c>
      <c r="E265" s="24">
        <f t="shared" ref="E265:H265" si="196">SUM(E266:E268)</f>
        <v>0</v>
      </c>
      <c r="F265" s="24">
        <f t="shared" si="196"/>
        <v>0</v>
      </c>
      <c r="G265" s="24">
        <f t="shared" si="196"/>
        <v>0</v>
      </c>
      <c r="H265" s="24">
        <f t="shared" si="196"/>
        <v>76103102</v>
      </c>
      <c r="I265" s="24"/>
      <c r="J265" s="24"/>
      <c r="K265" s="24"/>
    </row>
    <row r="266" spans="2:11" ht="19.899999999999999" customHeight="1" x14ac:dyDescent="0.15">
      <c r="B266" s="13" t="s">
        <v>294</v>
      </c>
      <c r="C266" s="30" t="s">
        <v>295</v>
      </c>
      <c r="D266" s="14">
        <f t="shared" si="192"/>
        <v>0</v>
      </c>
      <c r="E266" s="14">
        <v>0</v>
      </c>
      <c r="F266" s="14">
        <v>0</v>
      </c>
      <c r="G266" s="14">
        <v>0</v>
      </c>
      <c r="H266" s="14">
        <v>0</v>
      </c>
      <c r="I266" s="14"/>
      <c r="J266" s="14"/>
      <c r="K266" s="14"/>
    </row>
    <row r="267" spans="2:11" ht="19.899999999999999" customHeight="1" x14ac:dyDescent="0.15">
      <c r="B267" s="13" t="s">
        <v>296</v>
      </c>
      <c r="C267" s="30" t="s">
        <v>297</v>
      </c>
      <c r="D267" s="14">
        <f t="shared" si="192"/>
        <v>76103102</v>
      </c>
      <c r="E267" s="14">
        <v>0</v>
      </c>
      <c r="F267" s="14">
        <v>0</v>
      </c>
      <c r="G267" s="14"/>
      <c r="H267" s="14">
        <f>76378930-275828</f>
        <v>76103102</v>
      </c>
      <c r="I267" s="14"/>
      <c r="J267" s="14"/>
      <c r="K267" s="14"/>
    </row>
    <row r="268" spans="2:11" ht="19.899999999999999" customHeight="1" x14ac:dyDescent="0.15">
      <c r="B268" s="13" t="s">
        <v>298</v>
      </c>
      <c r="C268" s="30" t="s">
        <v>299</v>
      </c>
      <c r="D268" s="14">
        <f t="shared" si="192"/>
        <v>0</v>
      </c>
      <c r="E268" s="14">
        <v>0</v>
      </c>
      <c r="F268" s="14">
        <v>0</v>
      </c>
      <c r="G268" s="14">
        <v>0</v>
      </c>
      <c r="H268" s="14">
        <v>0</v>
      </c>
      <c r="I268" s="14"/>
      <c r="J268" s="14"/>
      <c r="K268" s="14"/>
    </row>
    <row r="269" spans="2:11" ht="19.899999999999999" customHeight="1" x14ac:dyDescent="0.15">
      <c r="B269" s="23">
        <v>61500</v>
      </c>
      <c r="C269" s="29" t="s">
        <v>556</v>
      </c>
      <c r="D269" s="24">
        <f>SUM(D270:D273)</f>
        <v>0</v>
      </c>
      <c r="E269" s="24">
        <f t="shared" ref="E269:H269" si="197">SUM(E270:E273)</f>
        <v>0</v>
      </c>
      <c r="F269" s="24">
        <f t="shared" si="197"/>
        <v>0</v>
      </c>
      <c r="G269" s="24">
        <f t="shared" si="197"/>
        <v>0</v>
      </c>
      <c r="H269" s="24">
        <f t="shared" si="197"/>
        <v>0</v>
      </c>
      <c r="I269" s="24"/>
      <c r="J269" s="24"/>
      <c r="K269" s="24"/>
    </row>
    <row r="270" spans="2:11" ht="19.899999999999999" customHeight="1" x14ac:dyDescent="0.15">
      <c r="B270" s="13" t="s">
        <v>300</v>
      </c>
      <c r="C270" s="30" t="s">
        <v>301</v>
      </c>
      <c r="D270" s="14">
        <f t="shared" si="192"/>
        <v>0</v>
      </c>
      <c r="E270" s="14">
        <v>0</v>
      </c>
      <c r="F270" s="14">
        <v>0</v>
      </c>
      <c r="G270" s="14">
        <v>0</v>
      </c>
      <c r="H270" s="14">
        <v>0</v>
      </c>
      <c r="I270" s="14"/>
      <c r="J270" s="14"/>
      <c r="K270" s="14"/>
    </row>
    <row r="271" spans="2:11" ht="19.899999999999999" customHeight="1" x14ac:dyDescent="0.15">
      <c r="B271" s="13" t="s">
        <v>302</v>
      </c>
      <c r="C271" s="30" t="s">
        <v>303</v>
      </c>
      <c r="D271" s="14">
        <f t="shared" si="192"/>
        <v>0</v>
      </c>
      <c r="E271" s="14">
        <v>0</v>
      </c>
      <c r="F271" s="14">
        <v>0</v>
      </c>
      <c r="G271" s="14">
        <v>0</v>
      </c>
      <c r="H271" s="14">
        <v>0</v>
      </c>
      <c r="I271" s="14"/>
      <c r="J271" s="14"/>
      <c r="K271" s="14"/>
    </row>
    <row r="272" spans="2:11" ht="19.899999999999999" customHeight="1" x14ac:dyDescent="0.15">
      <c r="B272" s="13" t="s">
        <v>304</v>
      </c>
      <c r="C272" s="30" t="s">
        <v>305</v>
      </c>
      <c r="D272" s="14">
        <f t="shared" si="192"/>
        <v>0</v>
      </c>
      <c r="E272" s="14">
        <v>0</v>
      </c>
      <c r="F272" s="14">
        <v>0</v>
      </c>
      <c r="G272" s="14">
        <v>0</v>
      </c>
      <c r="H272" s="14">
        <v>0</v>
      </c>
      <c r="I272" s="14"/>
      <c r="J272" s="14"/>
      <c r="K272" s="14"/>
    </row>
    <row r="273" spans="2:11" ht="19.899999999999999" customHeight="1" x14ac:dyDescent="0.15">
      <c r="B273" s="13" t="s">
        <v>306</v>
      </c>
      <c r="C273" s="30" t="s">
        <v>307</v>
      </c>
      <c r="D273" s="14">
        <f t="shared" si="192"/>
        <v>0</v>
      </c>
      <c r="E273" s="14">
        <v>0</v>
      </c>
      <c r="F273" s="14">
        <v>0</v>
      </c>
      <c r="G273" s="14">
        <v>0</v>
      </c>
      <c r="H273" s="14">
        <v>0</v>
      </c>
      <c r="I273" s="14"/>
      <c r="J273" s="14"/>
      <c r="K273" s="14"/>
    </row>
    <row r="274" spans="2:11" ht="19.899999999999999" customHeight="1" x14ac:dyDescent="0.15">
      <c r="B274" s="23" t="s">
        <v>308</v>
      </c>
      <c r="C274" s="29" t="s">
        <v>557</v>
      </c>
      <c r="D274" s="24">
        <f>SUM(D275:D277)</f>
        <v>0</v>
      </c>
      <c r="E274" s="24">
        <f t="shared" ref="E274:H274" si="198">SUM(E275:E277)</f>
        <v>0</v>
      </c>
      <c r="F274" s="24">
        <f t="shared" si="198"/>
        <v>0</v>
      </c>
      <c r="G274" s="24">
        <f t="shared" si="198"/>
        <v>0</v>
      </c>
      <c r="H274" s="24">
        <f t="shared" si="198"/>
        <v>0</v>
      </c>
      <c r="I274" s="24"/>
      <c r="J274" s="24"/>
      <c r="K274" s="24"/>
    </row>
    <row r="275" spans="2:11" ht="19.899999999999999" customHeight="1" x14ac:dyDescent="0.15">
      <c r="B275" s="13" t="s">
        <v>309</v>
      </c>
      <c r="C275" s="30" t="s">
        <v>310</v>
      </c>
      <c r="D275" s="14">
        <f t="shared" si="192"/>
        <v>0</v>
      </c>
      <c r="E275" s="14">
        <v>0</v>
      </c>
      <c r="F275" s="14">
        <v>0</v>
      </c>
      <c r="G275" s="14">
        <v>0</v>
      </c>
      <c r="H275" s="14">
        <v>0</v>
      </c>
      <c r="I275" s="14"/>
      <c r="J275" s="14"/>
      <c r="K275" s="14"/>
    </row>
    <row r="276" spans="2:11" ht="19.899999999999999" customHeight="1" x14ac:dyDescent="0.15">
      <c r="B276" s="13" t="s">
        <v>311</v>
      </c>
      <c r="C276" s="30" t="s">
        <v>312</v>
      </c>
      <c r="D276" s="14">
        <f t="shared" si="192"/>
        <v>0</v>
      </c>
      <c r="E276" s="14">
        <v>0</v>
      </c>
      <c r="F276" s="14">
        <v>0</v>
      </c>
      <c r="G276" s="14">
        <v>0</v>
      </c>
      <c r="H276" s="14">
        <v>0</v>
      </c>
      <c r="I276" s="14"/>
      <c r="J276" s="14"/>
      <c r="K276" s="14"/>
    </row>
    <row r="277" spans="2:11" ht="19.899999999999999" customHeight="1" x14ac:dyDescent="0.15">
      <c r="B277" s="13" t="s">
        <v>313</v>
      </c>
      <c r="C277" s="30" t="s">
        <v>314</v>
      </c>
      <c r="D277" s="14">
        <f t="shared" si="192"/>
        <v>0</v>
      </c>
      <c r="E277" s="14">
        <v>0</v>
      </c>
      <c r="F277" s="14">
        <v>0</v>
      </c>
      <c r="G277" s="14">
        <v>0</v>
      </c>
      <c r="H277" s="14">
        <v>0</v>
      </c>
      <c r="I277" s="14"/>
      <c r="J277" s="14"/>
      <c r="K277" s="14"/>
    </row>
    <row r="278" spans="2:11" ht="19.899999999999999" customHeight="1" x14ac:dyDescent="0.15">
      <c r="B278" s="23">
        <v>61700</v>
      </c>
      <c r="C278" s="29" t="s">
        <v>558</v>
      </c>
      <c r="D278" s="24">
        <f>SUM(D279:D284)</f>
        <v>0</v>
      </c>
      <c r="E278" s="24">
        <f t="shared" ref="E278:H278" si="199">SUM(E279:E284)</f>
        <v>0</v>
      </c>
      <c r="F278" s="24">
        <f t="shared" si="199"/>
        <v>0</v>
      </c>
      <c r="G278" s="24">
        <f t="shared" si="199"/>
        <v>0</v>
      </c>
      <c r="H278" s="24">
        <f t="shared" si="199"/>
        <v>0</v>
      </c>
      <c r="I278" s="24"/>
      <c r="J278" s="24"/>
      <c r="K278" s="24"/>
    </row>
    <row r="279" spans="2:11" ht="19.899999999999999" customHeight="1" x14ac:dyDescent="0.15">
      <c r="B279" s="13" t="s">
        <v>315</v>
      </c>
      <c r="C279" s="30" t="s">
        <v>316</v>
      </c>
      <c r="D279" s="14">
        <f t="shared" si="192"/>
        <v>0</v>
      </c>
      <c r="E279" s="14">
        <v>0</v>
      </c>
      <c r="F279" s="14">
        <v>0</v>
      </c>
      <c r="G279" s="14">
        <v>0</v>
      </c>
      <c r="H279" s="14">
        <v>0</v>
      </c>
      <c r="I279" s="14"/>
      <c r="J279" s="14"/>
      <c r="K279" s="14"/>
    </row>
    <row r="280" spans="2:11" ht="19.899999999999999" customHeight="1" x14ac:dyDescent="0.15">
      <c r="B280" s="13" t="s">
        <v>317</v>
      </c>
      <c r="C280" s="30" t="s">
        <v>318</v>
      </c>
      <c r="D280" s="14">
        <f t="shared" si="192"/>
        <v>0</v>
      </c>
      <c r="E280" s="14">
        <v>0</v>
      </c>
      <c r="F280" s="14">
        <v>0</v>
      </c>
      <c r="G280" s="14">
        <v>0</v>
      </c>
      <c r="H280" s="14">
        <v>0</v>
      </c>
      <c r="I280" s="14"/>
      <c r="J280" s="14"/>
      <c r="K280" s="14"/>
    </row>
    <row r="281" spans="2:11" ht="19.899999999999999" customHeight="1" x14ac:dyDescent="0.15">
      <c r="B281" s="13" t="s">
        <v>319</v>
      </c>
      <c r="C281" s="30" t="s">
        <v>320</v>
      </c>
      <c r="D281" s="14">
        <f t="shared" si="192"/>
        <v>0</v>
      </c>
      <c r="E281" s="14">
        <v>0</v>
      </c>
      <c r="F281" s="14">
        <v>0</v>
      </c>
      <c r="G281" s="14">
        <v>0</v>
      </c>
      <c r="H281" s="14">
        <v>0</v>
      </c>
      <c r="I281" s="14"/>
      <c r="J281" s="14"/>
      <c r="K281" s="14"/>
    </row>
    <row r="282" spans="2:11" ht="19.899999999999999" customHeight="1" x14ac:dyDescent="0.15">
      <c r="B282" s="13" t="s">
        <v>321</v>
      </c>
      <c r="C282" s="30" t="s">
        <v>322</v>
      </c>
      <c r="D282" s="14">
        <f t="shared" si="192"/>
        <v>0</v>
      </c>
      <c r="E282" s="14">
        <v>0</v>
      </c>
      <c r="F282" s="14">
        <v>0</v>
      </c>
      <c r="G282" s="14">
        <v>0</v>
      </c>
      <c r="H282" s="14">
        <v>0</v>
      </c>
      <c r="I282" s="14"/>
      <c r="J282" s="14"/>
      <c r="K282" s="14"/>
    </row>
    <row r="283" spans="2:11" ht="19.899999999999999" customHeight="1" x14ac:dyDescent="0.15">
      <c r="B283" s="13" t="s">
        <v>323</v>
      </c>
      <c r="C283" s="30" t="s">
        <v>324</v>
      </c>
      <c r="D283" s="14">
        <f t="shared" si="192"/>
        <v>0</v>
      </c>
      <c r="E283" s="14">
        <v>0</v>
      </c>
      <c r="F283" s="14">
        <v>0</v>
      </c>
      <c r="G283" s="14">
        <v>0</v>
      </c>
      <c r="H283" s="14">
        <v>0</v>
      </c>
      <c r="I283" s="14"/>
      <c r="J283" s="14"/>
      <c r="K283" s="14"/>
    </row>
    <row r="284" spans="2:11" ht="19.899999999999999" customHeight="1" x14ac:dyDescent="0.15">
      <c r="B284" s="13" t="s">
        <v>325</v>
      </c>
      <c r="C284" s="30" t="s">
        <v>326</v>
      </c>
      <c r="D284" s="14">
        <f t="shared" si="192"/>
        <v>0</v>
      </c>
      <c r="E284" s="14">
        <v>0</v>
      </c>
      <c r="F284" s="14">
        <v>0</v>
      </c>
      <c r="G284" s="14">
        <v>0</v>
      </c>
      <c r="H284" s="14">
        <v>0</v>
      </c>
      <c r="I284" s="14"/>
      <c r="J284" s="14"/>
      <c r="K284" s="14"/>
    </row>
    <row r="285" spans="2:11" ht="19.899999999999999" customHeight="1" x14ac:dyDescent="0.15">
      <c r="B285" s="23" t="s">
        <v>327</v>
      </c>
      <c r="C285" s="29" t="s">
        <v>559</v>
      </c>
      <c r="D285" s="24">
        <f>SUM(D286:D289)</f>
        <v>0</v>
      </c>
      <c r="E285" s="24">
        <f t="shared" ref="E285:H285" si="200">SUM(E286:E289)</f>
        <v>0</v>
      </c>
      <c r="F285" s="24">
        <f t="shared" si="200"/>
        <v>0</v>
      </c>
      <c r="G285" s="24">
        <f t="shared" si="200"/>
        <v>0</v>
      </c>
      <c r="H285" s="24">
        <f t="shared" si="200"/>
        <v>0</v>
      </c>
      <c r="I285" s="24"/>
      <c r="J285" s="24"/>
      <c r="K285" s="24"/>
    </row>
    <row r="286" spans="2:11" ht="19.899999999999999" customHeight="1" x14ac:dyDescent="0.15">
      <c r="B286" s="13" t="s">
        <v>328</v>
      </c>
      <c r="C286" s="30" t="s">
        <v>329</v>
      </c>
      <c r="D286" s="14">
        <f t="shared" si="192"/>
        <v>0</v>
      </c>
      <c r="E286" s="14">
        <v>0</v>
      </c>
      <c r="F286" s="14">
        <v>0</v>
      </c>
      <c r="G286" s="14">
        <v>0</v>
      </c>
      <c r="H286" s="14">
        <v>0</v>
      </c>
      <c r="I286" s="14"/>
      <c r="J286" s="14"/>
      <c r="K286" s="14"/>
    </row>
    <row r="287" spans="2:11" ht="19.899999999999999" customHeight="1" x14ac:dyDescent="0.15">
      <c r="B287" s="13" t="s">
        <v>330</v>
      </c>
      <c r="C287" s="30" t="s">
        <v>120</v>
      </c>
      <c r="D287" s="14">
        <f t="shared" si="192"/>
        <v>0</v>
      </c>
      <c r="E287" s="14">
        <v>0</v>
      </c>
      <c r="F287" s="14">
        <v>0</v>
      </c>
      <c r="G287" s="14">
        <v>0</v>
      </c>
      <c r="H287" s="14">
        <v>0</v>
      </c>
      <c r="I287" s="14"/>
      <c r="J287" s="14"/>
      <c r="K287" s="14"/>
    </row>
    <row r="288" spans="2:11" ht="19.899999999999999" customHeight="1" x14ac:dyDescent="0.15">
      <c r="B288" s="13" t="s">
        <v>331</v>
      </c>
      <c r="C288" s="30" t="s">
        <v>332</v>
      </c>
      <c r="D288" s="14">
        <f t="shared" si="192"/>
        <v>0</v>
      </c>
      <c r="E288" s="14">
        <v>0</v>
      </c>
      <c r="F288" s="14">
        <v>0</v>
      </c>
      <c r="G288" s="14">
        <v>0</v>
      </c>
      <c r="H288" s="14">
        <v>0</v>
      </c>
      <c r="I288" s="14"/>
      <c r="J288" s="14"/>
      <c r="K288" s="14"/>
    </row>
    <row r="289" spans="2:11" ht="19.899999999999999" customHeight="1" x14ac:dyDescent="0.15">
      <c r="B289" s="13" t="s">
        <v>333</v>
      </c>
      <c r="C289" s="30" t="s">
        <v>334</v>
      </c>
      <c r="D289" s="14">
        <f t="shared" si="192"/>
        <v>0</v>
      </c>
      <c r="E289" s="14">
        <v>0</v>
      </c>
      <c r="F289" s="14">
        <v>0</v>
      </c>
      <c r="G289" s="14">
        <v>0</v>
      </c>
      <c r="H289" s="14">
        <v>0</v>
      </c>
      <c r="I289" s="14"/>
      <c r="J289" s="14"/>
      <c r="K289" s="14"/>
    </row>
    <row r="290" spans="2:11" ht="19.899999999999999" customHeight="1" x14ac:dyDescent="0.15">
      <c r="B290" s="21">
        <v>62000</v>
      </c>
      <c r="C290" s="28" t="s">
        <v>335</v>
      </c>
      <c r="D290" s="22">
        <f>D291+D298+D308+D316+D320+D325+D334+D345</f>
        <v>0</v>
      </c>
      <c r="E290" s="22">
        <f t="shared" ref="E290:H290" si="201">E291+E298+E308+E316+E320+E325+E334+E345</f>
        <v>0</v>
      </c>
      <c r="F290" s="22">
        <f t="shared" si="201"/>
        <v>0</v>
      </c>
      <c r="G290" s="22">
        <f t="shared" si="201"/>
        <v>0</v>
      </c>
      <c r="H290" s="22">
        <f t="shared" si="201"/>
        <v>0</v>
      </c>
      <c r="I290" s="22"/>
      <c r="J290" s="22"/>
      <c r="K290" s="22"/>
    </row>
    <row r="291" spans="2:11" s="17" customFormat="1" ht="19.899999999999999" customHeight="1" x14ac:dyDescent="0.15">
      <c r="B291" s="26" t="s">
        <v>336</v>
      </c>
      <c r="C291" s="29" t="s">
        <v>553</v>
      </c>
      <c r="D291" s="25">
        <f>SUM(D292:D297)</f>
        <v>0</v>
      </c>
      <c r="E291" s="25">
        <f t="shared" ref="E291:H291" si="202">SUM(E292:E297)</f>
        <v>0</v>
      </c>
      <c r="F291" s="25">
        <f t="shared" si="202"/>
        <v>0</v>
      </c>
      <c r="G291" s="25">
        <f t="shared" si="202"/>
        <v>0</v>
      </c>
      <c r="H291" s="25">
        <f t="shared" si="202"/>
        <v>0</v>
      </c>
      <c r="I291" s="25"/>
      <c r="J291" s="25"/>
      <c r="K291" s="25"/>
    </row>
    <row r="292" spans="2:11" s="17" customFormat="1" ht="19.899999999999999" customHeight="1" x14ac:dyDescent="0.15">
      <c r="B292" s="16" t="s">
        <v>337</v>
      </c>
      <c r="C292" s="33" t="s">
        <v>246</v>
      </c>
      <c r="D292" s="14">
        <f t="shared" ref="D292:D297" si="203">SUM(E292:K292)</f>
        <v>0</v>
      </c>
      <c r="E292" s="15">
        <v>0</v>
      </c>
      <c r="F292" s="15">
        <v>0</v>
      </c>
      <c r="G292" s="15">
        <v>0</v>
      </c>
      <c r="H292" s="15">
        <v>0</v>
      </c>
      <c r="I292" s="15"/>
      <c r="J292" s="15"/>
      <c r="K292" s="15"/>
    </row>
    <row r="293" spans="2:11" s="17" customFormat="1" ht="19.899999999999999" customHeight="1" x14ac:dyDescent="0.15">
      <c r="B293" s="16" t="s">
        <v>338</v>
      </c>
      <c r="C293" s="33" t="s">
        <v>248</v>
      </c>
      <c r="D293" s="14">
        <f t="shared" si="203"/>
        <v>0</v>
      </c>
      <c r="E293" s="15">
        <v>0</v>
      </c>
      <c r="F293" s="15">
        <v>0</v>
      </c>
      <c r="G293" s="15">
        <v>0</v>
      </c>
      <c r="H293" s="15">
        <v>0</v>
      </c>
      <c r="I293" s="15"/>
      <c r="J293" s="15"/>
      <c r="K293" s="15"/>
    </row>
    <row r="294" spans="2:11" s="17" customFormat="1" ht="19.899999999999999" customHeight="1" x14ac:dyDescent="0.15">
      <c r="B294" s="16" t="s">
        <v>339</v>
      </c>
      <c r="C294" s="33" t="s">
        <v>250</v>
      </c>
      <c r="D294" s="14">
        <f t="shared" si="203"/>
        <v>0</v>
      </c>
      <c r="E294" s="15">
        <v>0</v>
      </c>
      <c r="F294" s="15">
        <v>0</v>
      </c>
      <c r="G294" s="15">
        <v>0</v>
      </c>
      <c r="H294" s="15">
        <v>0</v>
      </c>
      <c r="I294" s="15"/>
      <c r="J294" s="15"/>
      <c r="K294" s="15"/>
    </row>
    <row r="295" spans="2:11" s="17" customFormat="1" ht="19.899999999999999" customHeight="1" x14ac:dyDescent="0.15">
      <c r="B295" s="16" t="s">
        <v>340</v>
      </c>
      <c r="C295" s="33" t="s">
        <v>252</v>
      </c>
      <c r="D295" s="14">
        <f t="shared" si="203"/>
        <v>0</v>
      </c>
      <c r="E295" s="15">
        <v>0</v>
      </c>
      <c r="F295" s="15">
        <v>0</v>
      </c>
      <c r="G295" s="15">
        <v>0</v>
      </c>
      <c r="H295" s="15">
        <v>0</v>
      </c>
      <c r="I295" s="15"/>
      <c r="J295" s="15"/>
      <c r="K295" s="15"/>
    </row>
    <row r="296" spans="2:11" s="17" customFormat="1" ht="19.899999999999999" customHeight="1" x14ac:dyDescent="0.15">
      <c r="B296" s="16" t="s">
        <v>341</v>
      </c>
      <c r="C296" s="33" t="s">
        <v>342</v>
      </c>
      <c r="D296" s="14">
        <f t="shared" si="203"/>
        <v>0</v>
      </c>
      <c r="E296" s="15">
        <v>0</v>
      </c>
      <c r="F296" s="15">
        <v>0</v>
      </c>
      <c r="G296" s="15">
        <v>0</v>
      </c>
      <c r="H296" s="15">
        <v>0</v>
      </c>
      <c r="I296" s="15"/>
      <c r="J296" s="15"/>
      <c r="K296" s="15"/>
    </row>
    <row r="297" spans="2:11" s="17" customFormat="1" ht="19.899999999999999" customHeight="1" x14ac:dyDescent="0.15">
      <c r="B297" s="16" t="s">
        <v>343</v>
      </c>
      <c r="C297" s="33" t="s">
        <v>256</v>
      </c>
      <c r="D297" s="14">
        <f t="shared" si="203"/>
        <v>0</v>
      </c>
      <c r="E297" s="15">
        <v>0</v>
      </c>
      <c r="F297" s="15">
        <v>0</v>
      </c>
      <c r="G297" s="15">
        <v>0</v>
      </c>
      <c r="H297" s="15">
        <v>0</v>
      </c>
      <c r="I297" s="15"/>
      <c r="J297" s="15"/>
      <c r="K297" s="15"/>
    </row>
    <row r="298" spans="2:11" ht="19.899999999999999" customHeight="1" x14ac:dyDescent="0.15">
      <c r="B298" s="23">
        <v>62200</v>
      </c>
      <c r="C298" s="29" t="s">
        <v>560</v>
      </c>
      <c r="D298" s="24">
        <f>SUM(D299:D307)</f>
        <v>0</v>
      </c>
      <c r="E298" s="24">
        <f t="shared" ref="E298:H298" si="204">SUM(E299:E307)</f>
        <v>0</v>
      </c>
      <c r="F298" s="24">
        <f t="shared" si="204"/>
        <v>0</v>
      </c>
      <c r="G298" s="24">
        <f t="shared" si="204"/>
        <v>0</v>
      </c>
      <c r="H298" s="24">
        <f t="shared" si="204"/>
        <v>0</v>
      </c>
      <c r="I298" s="24"/>
      <c r="J298" s="24"/>
      <c r="K298" s="24"/>
    </row>
    <row r="299" spans="2:11" ht="19.899999999999999" customHeight="1" x14ac:dyDescent="0.15">
      <c r="B299" s="13" t="s">
        <v>344</v>
      </c>
      <c r="C299" s="30" t="s">
        <v>258</v>
      </c>
      <c r="D299" s="14">
        <f t="shared" ref="D299:D307" si="205">SUM(E299:K299)</f>
        <v>0</v>
      </c>
      <c r="E299" s="14">
        <v>0</v>
      </c>
      <c r="F299" s="14">
        <v>0</v>
      </c>
      <c r="G299" s="14">
        <v>0</v>
      </c>
      <c r="H299" s="14">
        <v>0</v>
      </c>
      <c r="I299" s="14"/>
      <c r="J299" s="14"/>
      <c r="K299" s="14"/>
    </row>
    <row r="300" spans="2:11" ht="19.899999999999999" customHeight="1" x14ac:dyDescent="0.15">
      <c r="B300" s="13" t="s">
        <v>345</v>
      </c>
      <c r="C300" s="30" t="s">
        <v>260</v>
      </c>
      <c r="D300" s="14">
        <f t="shared" si="205"/>
        <v>0</v>
      </c>
      <c r="E300" s="14">
        <v>0</v>
      </c>
      <c r="F300" s="14">
        <v>0</v>
      </c>
      <c r="G300" s="14">
        <v>0</v>
      </c>
      <c r="H300" s="14">
        <v>0</v>
      </c>
      <c r="I300" s="14"/>
      <c r="J300" s="14"/>
      <c r="K300" s="14"/>
    </row>
    <row r="301" spans="2:11" ht="19.899999999999999" customHeight="1" x14ac:dyDescent="0.15">
      <c r="B301" s="13" t="s">
        <v>346</v>
      </c>
      <c r="C301" s="30" t="s">
        <v>264</v>
      </c>
      <c r="D301" s="14">
        <f t="shared" si="205"/>
        <v>0</v>
      </c>
      <c r="E301" s="14">
        <v>0</v>
      </c>
      <c r="F301" s="14">
        <v>0</v>
      </c>
      <c r="G301" s="14">
        <v>0</v>
      </c>
      <c r="H301" s="14">
        <v>0</v>
      </c>
      <c r="I301" s="14"/>
      <c r="J301" s="14"/>
      <c r="K301" s="14"/>
    </row>
    <row r="302" spans="2:11" ht="19.899999999999999" customHeight="1" x14ac:dyDescent="0.15">
      <c r="B302" s="13" t="s">
        <v>347</v>
      </c>
      <c r="C302" s="30" t="s">
        <v>266</v>
      </c>
      <c r="D302" s="14">
        <f t="shared" si="205"/>
        <v>0</v>
      </c>
      <c r="E302" s="14">
        <v>0</v>
      </c>
      <c r="F302" s="14">
        <v>0</v>
      </c>
      <c r="G302" s="14">
        <v>0</v>
      </c>
      <c r="H302" s="14">
        <v>0</v>
      </c>
      <c r="I302" s="14"/>
      <c r="J302" s="14"/>
      <c r="K302" s="14"/>
    </row>
    <row r="303" spans="2:11" ht="19.899999999999999" customHeight="1" x14ac:dyDescent="0.15">
      <c r="B303" s="13" t="s">
        <v>348</v>
      </c>
      <c r="C303" s="30" t="s">
        <v>268</v>
      </c>
      <c r="D303" s="14">
        <f t="shared" si="205"/>
        <v>0</v>
      </c>
      <c r="E303" s="14">
        <v>0</v>
      </c>
      <c r="F303" s="14">
        <v>0</v>
      </c>
      <c r="G303" s="14">
        <v>0</v>
      </c>
      <c r="H303" s="14">
        <v>0</v>
      </c>
      <c r="I303" s="14"/>
      <c r="J303" s="14"/>
      <c r="K303" s="14"/>
    </row>
    <row r="304" spans="2:11" ht="19.899999999999999" customHeight="1" x14ac:dyDescent="0.15">
      <c r="B304" s="13" t="s">
        <v>349</v>
      </c>
      <c r="C304" s="30" t="s">
        <v>274</v>
      </c>
      <c r="D304" s="14">
        <f t="shared" si="205"/>
        <v>0</v>
      </c>
      <c r="E304" s="14">
        <v>0</v>
      </c>
      <c r="F304" s="14">
        <v>0</v>
      </c>
      <c r="G304" s="14">
        <v>0</v>
      </c>
      <c r="H304" s="14">
        <v>0</v>
      </c>
      <c r="I304" s="14"/>
      <c r="J304" s="14"/>
      <c r="K304" s="14"/>
    </row>
    <row r="305" spans="2:11" ht="19.899999999999999" customHeight="1" x14ac:dyDescent="0.15">
      <c r="B305" s="13" t="s">
        <v>350</v>
      </c>
      <c r="C305" s="30" t="s">
        <v>351</v>
      </c>
      <c r="D305" s="14">
        <f t="shared" si="205"/>
        <v>0</v>
      </c>
      <c r="E305" s="14">
        <v>0</v>
      </c>
      <c r="F305" s="14">
        <v>0</v>
      </c>
      <c r="G305" s="14">
        <v>0</v>
      </c>
      <c r="H305" s="14">
        <v>0</v>
      </c>
      <c r="I305" s="14"/>
      <c r="J305" s="14"/>
      <c r="K305" s="14"/>
    </row>
    <row r="306" spans="2:11" ht="19.899999999999999" customHeight="1" x14ac:dyDescent="0.15">
      <c r="B306" s="13" t="s">
        <v>352</v>
      </c>
      <c r="C306" s="30" t="s">
        <v>353</v>
      </c>
      <c r="D306" s="14">
        <f t="shared" si="205"/>
        <v>0</v>
      </c>
      <c r="E306" s="14">
        <v>0</v>
      </c>
      <c r="F306" s="14">
        <v>0</v>
      </c>
      <c r="G306" s="14">
        <v>0</v>
      </c>
      <c r="H306" s="14">
        <v>0</v>
      </c>
      <c r="I306" s="14"/>
      <c r="J306" s="14"/>
      <c r="K306" s="14"/>
    </row>
    <row r="307" spans="2:11" ht="19.899999999999999" customHeight="1" x14ac:dyDescent="0.15">
      <c r="B307" s="13" t="s">
        <v>354</v>
      </c>
      <c r="C307" s="30" t="s">
        <v>355</v>
      </c>
      <c r="D307" s="14">
        <f t="shared" si="205"/>
        <v>0</v>
      </c>
      <c r="E307" s="14">
        <v>0</v>
      </c>
      <c r="F307" s="14">
        <v>0</v>
      </c>
      <c r="G307" s="14">
        <v>0</v>
      </c>
      <c r="H307" s="14">
        <v>0</v>
      </c>
      <c r="I307" s="14"/>
      <c r="J307" s="14"/>
      <c r="K307" s="14"/>
    </row>
    <row r="308" spans="2:11" ht="32.25" customHeight="1" x14ac:dyDescent="0.15">
      <c r="B308" s="23" t="s">
        <v>356</v>
      </c>
      <c r="C308" s="29" t="s">
        <v>554</v>
      </c>
      <c r="D308" s="24">
        <f>SUM(D309:D315)</f>
        <v>0</v>
      </c>
      <c r="E308" s="24">
        <f t="shared" ref="E308:H308" si="206">SUM(E309:E315)</f>
        <v>0</v>
      </c>
      <c r="F308" s="24">
        <f t="shared" si="206"/>
        <v>0</v>
      </c>
      <c r="G308" s="24">
        <f t="shared" si="206"/>
        <v>0</v>
      </c>
      <c r="H308" s="24">
        <f t="shared" si="206"/>
        <v>0</v>
      </c>
      <c r="I308" s="24"/>
      <c r="J308" s="24"/>
      <c r="K308" s="24"/>
    </row>
    <row r="309" spans="2:11" ht="19.899999999999999" customHeight="1" x14ac:dyDescent="0.15">
      <c r="B309" s="13" t="s">
        <v>357</v>
      </c>
      <c r="C309" s="30" t="s">
        <v>278</v>
      </c>
      <c r="D309" s="14">
        <f t="shared" ref="D309:D350" si="207">SUM(E309:K309)</f>
        <v>0</v>
      </c>
      <c r="E309" s="14">
        <v>0</v>
      </c>
      <c r="F309" s="14">
        <v>0</v>
      </c>
      <c r="G309" s="14">
        <v>0</v>
      </c>
      <c r="H309" s="14">
        <v>0</v>
      </c>
      <c r="I309" s="14"/>
      <c r="J309" s="14"/>
      <c r="K309" s="14"/>
    </row>
    <row r="310" spans="2:11" ht="19.899999999999999" customHeight="1" x14ac:dyDescent="0.15">
      <c r="B310" s="13" t="s">
        <v>358</v>
      </c>
      <c r="C310" s="30" t="s">
        <v>359</v>
      </c>
      <c r="D310" s="14">
        <f t="shared" si="207"/>
        <v>0</v>
      </c>
      <c r="E310" s="14">
        <v>0</v>
      </c>
      <c r="F310" s="14">
        <v>0</v>
      </c>
      <c r="G310" s="14">
        <v>0</v>
      </c>
      <c r="H310" s="14">
        <v>0</v>
      </c>
      <c r="I310" s="14"/>
      <c r="J310" s="14"/>
      <c r="K310" s="14"/>
    </row>
    <row r="311" spans="2:11" ht="19.899999999999999" customHeight="1" x14ac:dyDescent="0.15">
      <c r="B311" s="13" t="s">
        <v>360</v>
      </c>
      <c r="C311" s="30" t="s">
        <v>282</v>
      </c>
      <c r="D311" s="14">
        <f t="shared" si="207"/>
        <v>0</v>
      </c>
      <c r="E311" s="14">
        <v>0</v>
      </c>
      <c r="F311" s="14">
        <v>0</v>
      </c>
      <c r="G311" s="14">
        <v>0</v>
      </c>
      <c r="H311" s="14">
        <v>0</v>
      </c>
      <c r="I311" s="14"/>
      <c r="J311" s="14"/>
      <c r="K311" s="14"/>
    </row>
    <row r="312" spans="2:11" ht="19.899999999999999" customHeight="1" x14ac:dyDescent="0.15">
      <c r="B312" s="13" t="s">
        <v>361</v>
      </c>
      <c r="C312" s="30" t="s">
        <v>284</v>
      </c>
      <c r="D312" s="14">
        <f t="shared" si="207"/>
        <v>0</v>
      </c>
      <c r="E312" s="14">
        <v>0</v>
      </c>
      <c r="F312" s="14">
        <v>0</v>
      </c>
      <c r="G312" s="14">
        <v>0</v>
      </c>
      <c r="H312" s="14">
        <v>0</v>
      </c>
      <c r="I312" s="14"/>
      <c r="J312" s="14"/>
      <c r="K312" s="14"/>
    </row>
    <row r="313" spans="2:11" ht="19.899999999999999" customHeight="1" x14ac:dyDescent="0.15">
      <c r="B313" s="13" t="s">
        <v>362</v>
      </c>
      <c r="C313" s="30" t="s">
        <v>363</v>
      </c>
      <c r="D313" s="14">
        <f t="shared" si="207"/>
        <v>0</v>
      </c>
      <c r="E313" s="14">
        <v>0</v>
      </c>
      <c r="F313" s="14">
        <v>0</v>
      </c>
      <c r="G313" s="14">
        <v>0</v>
      </c>
      <c r="H313" s="14">
        <v>0</v>
      </c>
      <c r="I313" s="14"/>
      <c r="J313" s="14"/>
      <c r="K313" s="14"/>
    </row>
    <row r="314" spans="2:11" ht="19.899999999999999" customHeight="1" x14ac:dyDescent="0.15">
      <c r="B314" s="13" t="s">
        <v>364</v>
      </c>
      <c r="C314" s="30" t="s">
        <v>365</v>
      </c>
      <c r="D314" s="14">
        <f t="shared" si="207"/>
        <v>0</v>
      </c>
      <c r="E314" s="14">
        <v>0</v>
      </c>
      <c r="F314" s="14">
        <v>0</v>
      </c>
      <c r="G314" s="14">
        <v>0</v>
      </c>
      <c r="H314" s="14">
        <v>0</v>
      </c>
      <c r="I314" s="14"/>
      <c r="J314" s="14"/>
      <c r="K314" s="14"/>
    </row>
    <row r="315" spans="2:11" ht="19.899999999999999" customHeight="1" x14ac:dyDescent="0.15">
      <c r="B315" s="13" t="s">
        <v>366</v>
      </c>
      <c r="C315" s="30" t="s">
        <v>367</v>
      </c>
      <c r="D315" s="14">
        <f t="shared" si="207"/>
        <v>0</v>
      </c>
      <c r="E315" s="14">
        <v>0</v>
      </c>
      <c r="F315" s="14">
        <v>0</v>
      </c>
      <c r="G315" s="14">
        <v>0</v>
      </c>
      <c r="H315" s="14">
        <v>0</v>
      </c>
      <c r="I315" s="14"/>
      <c r="J315" s="14"/>
      <c r="K315" s="14"/>
    </row>
    <row r="316" spans="2:11" ht="19.899999999999999" customHeight="1" x14ac:dyDescent="0.15">
      <c r="B316" s="23" t="s">
        <v>368</v>
      </c>
      <c r="C316" s="29" t="s">
        <v>555</v>
      </c>
      <c r="D316" s="24">
        <f>SUM(D317:D319)</f>
        <v>0</v>
      </c>
      <c r="E316" s="24">
        <f t="shared" ref="E316:H316" si="208">SUM(E317:E319)</f>
        <v>0</v>
      </c>
      <c r="F316" s="24">
        <f t="shared" si="208"/>
        <v>0</v>
      </c>
      <c r="G316" s="24">
        <f t="shared" si="208"/>
        <v>0</v>
      </c>
      <c r="H316" s="24">
        <f t="shared" si="208"/>
        <v>0</v>
      </c>
      <c r="I316" s="24"/>
      <c r="J316" s="24"/>
      <c r="K316" s="24"/>
    </row>
    <row r="317" spans="2:11" ht="19.899999999999999" customHeight="1" x14ac:dyDescent="0.15">
      <c r="B317" s="13" t="s">
        <v>369</v>
      </c>
      <c r="C317" s="30" t="s">
        <v>295</v>
      </c>
      <c r="D317" s="14">
        <f t="shared" si="207"/>
        <v>0</v>
      </c>
      <c r="E317" s="14">
        <v>0</v>
      </c>
      <c r="F317" s="14">
        <v>0</v>
      </c>
      <c r="G317" s="14">
        <v>0</v>
      </c>
      <c r="H317" s="14">
        <v>0</v>
      </c>
      <c r="I317" s="14"/>
      <c r="J317" s="14"/>
      <c r="K317" s="14"/>
    </row>
    <row r="318" spans="2:11" ht="19.899999999999999" customHeight="1" x14ac:dyDescent="0.15">
      <c r="B318" s="13" t="s">
        <v>370</v>
      </c>
      <c r="C318" s="30" t="s">
        <v>297</v>
      </c>
      <c r="D318" s="14">
        <f t="shared" si="207"/>
        <v>0</v>
      </c>
      <c r="E318" s="14">
        <v>0</v>
      </c>
      <c r="F318" s="14">
        <v>0</v>
      </c>
      <c r="G318" s="14">
        <v>0</v>
      </c>
      <c r="H318" s="14">
        <v>0</v>
      </c>
      <c r="I318" s="14"/>
      <c r="J318" s="14"/>
      <c r="K318" s="14"/>
    </row>
    <row r="319" spans="2:11" ht="19.899999999999999" customHeight="1" x14ac:dyDescent="0.15">
      <c r="B319" s="13" t="s">
        <v>371</v>
      </c>
      <c r="C319" s="30" t="s">
        <v>299</v>
      </c>
      <c r="D319" s="14">
        <f t="shared" si="207"/>
        <v>0</v>
      </c>
      <c r="E319" s="14">
        <v>0</v>
      </c>
      <c r="F319" s="14">
        <v>0</v>
      </c>
      <c r="G319" s="14">
        <v>0</v>
      </c>
      <c r="H319" s="14">
        <v>0</v>
      </c>
      <c r="I319" s="14"/>
      <c r="J319" s="14"/>
      <c r="K319" s="14"/>
    </row>
    <row r="320" spans="2:11" ht="19.899999999999999" customHeight="1" x14ac:dyDescent="0.15">
      <c r="B320" s="23" t="s">
        <v>372</v>
      </c>
      <c r="C320" s="29" t="s">
        <v>556</v>
      </c>
      <c r="D320" s="24">
        <f>SUM(D321:D324)</f>
        <v>0</v>
      </c>
      <c r="E320" s="24">
        <f t="shared" ref="E320:H320" si="209">SUM(E321:E324)</f>
        <v>0</v>
      </c>
      <c r="F320" s="24">
        <f t="shared" si="209"/>
        <v>0</v>
      </c>
      <c r="G320" s="24">
        <f t="shared" si="209"/>
        <v>0</v>
      </c>
      <c r="H320" s="24">
        <f t="shared" si="209"/>
        <v>0</v>
      </c>
      <c r="I320" s="24"/>
      <c r="J320" s="24"/>
      <c r="K320" s="24"/>
    </row>
    <row r="321" spans="2:11" ht="19.899999999999999" customHeight="1" x14ac:dyDescent="0.15">
      <c r="B321" s="13" t="s">
        <v>373</v>
      </c>
      <c r="C321" s="30" t="s">
        <v>301</v>
      </c>
      <c r="D321" s="14">
        <f t="shared" si="207"/>
        <v>0</v>
      </c>
      <c r="E321" s="14">
        <v>0</v>
      </c>
      <c r="F321" s="14">
        <v>0</v>
      </c>
      <c r="G321" s="14">
        <v>0</v>
      </c>
      <c r="H321" s="14">
        <v>0</v>
      </c>
      <c r="I321" s="14"/>
      <c r="J321" s="14"/>
      <c r="K321" s="14"/>
    </row>
    <row r="322" spans="2:11" ht="19.899999999999999" customHeight="1" x14ac:dyDescent="0.15">
      <c r="B322" s="13" t="s">
        <v>374</v>
      </c>
      <c r="C322" s="30" t="s">
        <v>303</v>
      </c>
      <c r="D322" s="14">
        <f t="shared" si="207"/>
        <v>0</v>
      </c>
      <c r="E322" s="14">
        <v>0</v>
      </c>
      <c r="F322" s="14">
        <v>0</v>
      </c>
      <c r="G322" s="14">
        <v>0</v>
      </c>
      <c r="H322" s="14">
        <v>0</v>
      </c>
      <c r="I322" s="14"/>
      <c r="J322" s="14"/>
      <c r="K322" s="14"/>
    </row>
    <row r="323" spans="2:11" ht="19.899999999999999" customHeight="1" x14ac:dyDescent="0.15">
      <c r="B323" s="13" t="s">
        <v>375</v>
      </c>
      <c r="C323" s="30" t="s">
        <v>305</v>
      </c>
      <c r="D323" s="14">
        <f t="shared" si="207"/>
        <v>0</v>
      </c>
      <c r="E323" s="14">
        <v>0</v>
      </c>
      <c r="F323" s="14">
        <v>0</v>
      </c>
      <c r="G323" s="14">
        <v>0</v>
      </c>
      <c r="H323" s="14">
        <v>0</v>
      </c>
      <c r="I323" s="14"/>
      <c r="J323" s="14"/>
      <c r="K323" s="14"/>
    </row>
    <row r="324" spans="2:11" ht="19.899999999999999" customHeight="1" x14ac:dyDescent="0.15">
      <c r="B324" s="13" t="s">
        <v>376</v>
      </c>
      <c r="C324" s="30" t="s">
        <v>377</v>
      </c>
      <c r="D324" s="14">
        <f t="shared" si="207"/>
        <v>0</v>
      </c>
      <c r="E324" s="14">
        <v>0</v>
      </c>
      <c r="F324" s="14">
        <v>0</v>
      </c>
      <c r="G324" s="14">
        <v>0</v>
      </c>
      <c r="H324" s="14">
        <v>0</v>
      </c>
      <c r="I324" s="14"/>
      <c r="J324" s="14"/>
      <c r="K324" s="14"/>
    </row>
    <row r="325" spans="2:11" ht="19.899999999999999" customHeight="1" x14ac:dyDescent="0.15">
      <c r="B325" s="23" t="s">
        <v>378</v>
      </c>
      <c r="C325" s="29" t="s">
        <v>557</v>
      </c>
      <c r="D325" s="24">
        <f>SUM(D326:D333)</f>
        <v>0</v>
      </c>
      <c r="E325" s="24">
        <f t="shared" ref="E325:H325" si="210">SUM(E326:E333)</f>
        <v>0</v>
      </c>
      <c r="F325" s="24">
        <f t="shared" si="210"/>
        <v>0</v>
      </c>
      <c r="G325" s="24">
        <f t="shared" si="210"/>
        <v>0</v>
      </c>
      <c r="H325" s="24">
        <f t="shared" si="210"/>
        <v>0</v>
      </c>
      <c r="I325" s="24"/>
      <c r="J325" s="24"/>
      <c r="K325" s="24"/>
    </row>
    <row r="326" spans="2:11" ht="19.899999999999999" customHeight="1" x14ac:dyDescent="0.15">
      <c r="B326" s="13" t="s">
        <v>379</v>
      </c>
      <c r="C326" s="30" t="s">
        <v>310</v>
      </c>
      <c r="D326" s="14">
        <f t="shared" si="207"/>
        <v>0</v>
      </c>
      <c r="E326" s="14">
        <v>0</v>
      </c>
      <c r="F326" s="14">
        <v>0</v>
      </c>
      <c r="G326" s="14">
        <v>0</v>
      </c>
      <c r="H326" s="14">
        <v>0</v>
      </c>
      <c r="I326" s="14"/>
      <c r="J326" s="14"/>
      <c r="K326" s="14"/>
    </row>
    <row r="327" spans="2:11" ht="19.899999999999999" customHeight="1" x14ac:dyDescent="0.15">
      <c r="B327" s="13" t="s">
        <v>380</v>
      </c>
      <c r="C327" s="30" t="s">
        <v>381</v>
      </c>
      <c r="D327" s="14">
        <f t="shared" si="207"/>
        <v>0</v>
      </c>
      <c r="E327" s="14">
        <v>0</v>
      </c>
      <c r="F327" s="14">
        <v>0</v>
      </c>
      <c r="G327" s="14">
        <v>0</v>
      </c>
      <c r="H327" s="14">
        <v>0</v>
      </c>
      <c r="I327" s="14"/>
      <c r="J327" s="14"/>
      <c r="K327" s="14"/>
    </row>
    <row r="328" spans="2:11" s="17" customFormat="1" ht="19.899999999999999" customHeight="1" x14ac:dyDescent="0.15">
      <c r="B328" s="16" t="s">
        <v>382</v>
      </c>
      <c r="C328" s="33" t="s">
        <v>383</v>
      </c>
      <c r="D328" s="14">
        <f t="shared" si="207"/>
        <v>0</v>
      </c>
      <c r="E328" s="15">
        <v>0</v>
      </c>
      <c r="F328" s="15">
        <v>0</v>
      </c>
      <c r="G328" s="15">
        <v>0</v>
      </c>
      <c r="H328" s="15">
        <v>0</v>
      </c>
      <c r="I328" s="15"/>
      <c r="J328" s="15"/>
      <c r="K328" s="15"/>
    </row>
    <row r="329" spans="2:11" ht="19.899999999999999" customHeight="1" x14ac:dyDescent="0.15">
      <c r="B329" s="13" t="s">
        <v>384</v>
      </c>
      <c r="C329" s="30" t="s">
        <v>385</v>
      </c>
      <c r="D329" s="14">
        <f t="shared" si="207"/>
        <v>0</v>
      </c>
      <c r="E329" s="14">
        <v>0</v>
      </c>
      <c r="F329" s="14">
        <v>0</v>
      </c>
      <c r="G329" s="14">
        <v>0</v>
      </c>
      <c r="H329" s="14">
        <v>0</v>
      </c>
      <c r="I329" s="14"/>
      <c r="J329" s="14"/>
      <c r="K329" s="14"/>
    </row>
    <row r="330" spans="2:11" ht="19.899999999999999" customHeight="1" x14ac:dyDescent="0.15">
      <c r="B330" s="13" t="s">
        <v>386</v>
      </c>
      <c r="C330" s="30" t="s">
        <v>387</v>
      </c>
      <c r="D330" s="14">
        <f t="shared" si="207"/>
        <v>0</v>
      </c>
      <c r="E330" s="14">
        <v>0</v>
      </c>
      <c r="F330" s="14">
        <v>0</v>
      </c>
      <c r="G330" s="14">
        <v>0</v>
      </c>
      <c r="H330" s="14">
        <v>0</v>
      </c>
      <c r="I330" s="14"/>
      <c r="J330" s="14"/>
      <c r="K330" s="14"/>
    </row>
    <row r="331" spans="2:11" ht="19.899999999999999" customHeight="1" x14ac:dyDescent="0.15">
      <c r="B331" s="13" t="s">
        <v>388</v>
      </c>
      <c r="C331" s="30" t="s">
        <v>389</v>
      </c>
      <c r="D331" s="14">
        <f t="shared" si="207"/>
        <v>0</v>
      </c>
      <c r="E331" s="14">
        <v>0</v>
      </c>
      <c r="F331" s="14">
        <v>0</v>
      </c>
      <c r="G331" s="14">
        <v>0</v>
      </c>
      <c r="H331" s="14">
        <v>0</v>
      </c>
      <c r="I331" s="14"/>
      <c r="J331" s="14"/>
      <c r="K331" s="14"/>
    </row>
    <row r="332" spans="2:11" ht="19.899999999999999" customHeight="1" x14ac:dyDescent="0.15">
      <c r="B332" s="13" t="s">
        <v>390</v>
      </c>
      <c r="C332" s="30" t="s">
        <v>391</v>
      </c>
      <c r="D332" s="14">
        <f t="shared" si="207"/>
        <v>0</v>
      </c>
      <c r="E332" s="14">
        <v>0</v>
      </c>
      <c r="F332" s="14">
        <v>0</v>
      </c>
      <c r="G332" s="14">
        <v>0</v>
      </c>
      <c r="H332" s="14">
        <v>0</v>
      </c>
      <c r="I332" s="14"/>
      <c r="J332" s="14"/>
      <c r="K332" s="14"/>
    </row>
    <row r="333" spans="2:11" ht="19.899999999999999" customHeight="1" x14ac:dyDescent="0.15">
      <c r="B333" s="13" t="s">
        <v>392</v>
      </c>
      <c r="C333" s="30" t="s">
        <v>393</v>
      </c>
      <c r="D333" s="14">
        <f t="shared" si="207"/>
        <v>0</v>
      </c>
      <c r="E333" s="14">
        <v>0</v>
      </c>
      <c r="F333" s="14">
        <v>0</v>
      </c>
      <c r="G333" s="14">
        <v>0</v>
      </c>
      <c r="H333" s="14">
        <v>0</v>
      </c>
      <c r="I333" s="14"/>
      <c r="J333" s="14"/>
      <c r="K333" s="14"/>
    </row>
    <row r="334" spans="2:11" ht="19.899999999999999" customHeight="1" x14ac:dyDescent="0.15">
      <c r="B334" s="23" t="s">
        <v>394</v>
      </c>
      <c r="C334" s="29" t="s">
        <v>558</v>
      </c>
      <c r="D334" s="24">
        <f>SUM(D335:D344)</f>
        <v>0</v>
      </c>
      <c r="E334" s="24">
        <f t="shared" ref="E334:H334" si="211">SUM(E335:E344)</f>
        <v>0</v>
      </c>
      <c r="F334" s="24">
        <f t="shared" si="211"/>
        <v>0</v>
      </c>
      <c r="G334" s="24">
        <f t="shared" si="211"/>
        <v>0</v>
      </c>
      <c r="H334" s="24">
        <f t="shared" si="211"/>
        <v>0</v>
      </c>
      <c r="I334" s="24"/>
      <c r="J334" s="24"/>
      <c r="K334" s="24"/>
    </row>
    <row r="335" spans="2:11" ht="19.899999999999999" customHeight="1" x14ac:dyDescent="0.15">
      <c r="B335" s="13" t="s">
        <v>395</v>
      </c>
      <c r="C335" s="30" t="s">
        <v>396</v>
      </c>
      <c r="D335" s="14">
        <f t="shared" si="207"/>
        <v>0</v>
      </c>
      <c r="E335" s="14">
        <v>0</v>
      </c>
      <c r="F335" s="14">
        <v>0</v>
      </c>
      <c r="G335" s="14">
        <v>0</v>
      </c>
      <c r="H335" s="14">
        <v>0</v>
      </c>
      <c r="I335" s="14"/>
      <c r="J335" s="14"/>
      <c r="K335" s="14"/>
    </row>
    <row r="336" spans="2:11" ht="19.899999999999999" customHeight="1" x14ac:dyDescent="0.15">
      <c r="B336" s="13" t="s">
        <v>397</v>
      </c>
      <c r="C336" s="30" t="s">
        <v>318</v>
      </c>
      <c r="D336" s="14">
        <f t="shared" si="207"/>
        <v>0</v>
      </c>
      <c r="E336" s="14">
        <v>0</v>
      </c>
      <c r="F336" s="14">
        <v>0</v>
      </c>
      <c r="G336" s="14">
        <v>0</v>
      </c>
      <c r="H336" s="14">
        <v>0</v>
      </c>
      <c r="I336" s="14"/>
      <c r="J336" s="14"/>
      <c r="K336" s="14"/>
    </row>
    <row r="337" spans="2:11" ht="19.899999999999999" customHeight="1" x14ac:dyDescent="0.15">
      <c r="B337" s="13" t="s">
        <v>398</v>
      </c>
      <c r="C337" s="30" t="s">
        <v>320</v>
      </c>
      <c r="D337" s="14">
        <f t="shared" si="207"/>
        <v>0</v>
      </c>
      <c r="E337" s="14">
        <v>0</v>
      </c>
      <c r="F337" s="14">
        <v>0</v>
      </c>
      <c r="G337" s="14">
        <v>0</v>
      </c>
      <c r="H337" s="14">
        <v>0</v>
      </c>
      <c r="I337" s="14"/>
      <c r="J337" s="14"/>
      <c r="K337" s="14"/>
    </row>
    <row r="338" spans="2:11" ht="19.899999999999999" customHeight="1" x14ac:dyDescent="0.15">
      <c r="B338" s="13" t="s">
        <v>399</v>
      </c>
      <c r="C338" s="30" t="s">
        <v>322</v>
      </c>
      <c r="D338" s="14">
        <f t="shared" si="207"/>
        <v>0</v>
      </c>
      <c r="E338" s="14">
        <v>0</v>
      </c>
      <c r="F338" s="14">
        <v>0</v>
      </c>
      <c r="G338" s="14">
        <v>0</v>
      </c>
      <c r="H338" s="14">
        <v>0</v>
      </c>
      <c r="I338" s="14"/>
      <c r="J338" s="14"/>
      <c r="K338" s="14"/>
    </row>
    <row r="339" spans="2:11" ht="19.899999999999999" customHeight="1" x14ac:dyDescent="0.15">
      <c r="B339" s="13" t="s">
        <v>400</v>
      </c>
      <c r="C339" s="30" t="s">
        <v>324</v>
      </c>
      <c r="D339" s="14">
        <f t="shared" si="207"/>
        <v>0</v>
      </c>
      <c r="E339" s="14">
        <v>0</v>
      </c>
      <c r="F339" s="14">
        <v>0</v>
      </c>
      <c r="G339" s="14">
        <v>0</v>
      </c>
      <c r="H339" s="14">
        <v>0</v>
      </c>
      <c r="I339" s="14"/>
      <c r="J339" s="14"/>
      <c r="K339" s="14"/>
    </row>
    <row r="340" spans="2:11" ht="19.899999999999999" customHeight="1" x14ac:dyDescent="0.15">
      <c r="B340" s="13" t="s">
        <v>401</v>
      </c>
      <c r="C340" s="30" t="s">
        <v>402</v>
      </c>
      <c r="D340" s="14">
        <f t="shared" si="207"/>
        <v>0</v>
      </c>
      <c r="E340" s="14">
        <v>0</v>
      </c>
      <c r="F340" s="14">
        <v>0</v>
      </c>
      <c r="G340" s="14">
        <v>0</v>
      </c>
      <c r="H340" s="14">
        <v>0</v>
      </c>
      <c r="I340" s="14"/>
      <c r="J340" s="14"/>
      <c r="K340" s="14"/>
    </row>
    <row r="341" spans="2:11" ht="19.899999999999999" customHeight="1" x14ac:dyDescent="0.15">
      <c r="B341" s="13" t="s">
        <v>403</v>
      </c>
      <c r="C341" s="30" t="s">
        <v>404</v>
      </c>
      <c r="D341" s="14">
        <f t="shared" si="207"/>
        <v>0</v>
      </c>
      <c r="E341" s="14">
        <v>0</v>
      </c>
      <c r="F341" s="14">
        <v>0</v>
      </c>
      <c r="G341" s="14">
        <v>0</v>
      </c>
      <c r="H341" s="14">
        <v>0</v>
      </c>
      <c r="I341" s="14"/>
      <c r="J341" s="14"/>
      <c r="K341" s="14"/>
    </row>
    <row r="342" spans="2:11" ht="19.899999999999999" customHeight="1" x14ac:dyDescent="0.15">
      <c r="B342" s="13" t="s">
        <v>405</v>
      </c>
      <c r="C342" s="30" t="s">
        <v>406</v>
      </c>
      <c r="D342" s="14">
        <f t="shared" si="207"/>
        <v>0</v>
      </c>
      <c r="E342" s="14">
        <v>0</v>
      </c>
      <c r="F342" s="14">
        <v>0</v>
      </c>
      <c r="G342" s="14">
        <v>0</v>
      </c>
      <c r="H342" s="14">
        <v>0</v>
      </c>
      <c r="I342" s="14"/>
      <c r="J342" s="14"/>
      <c r="K342" s="14"/>
    </row>
    <row r="343" spans="2:11" ht="19.899999999999999" customHeight="1" x14ac:dyDescent="0.15">
      <c r="B343" s="13" t="s">
        <v>407</v>
      </c>
      <c r="C343" s="30" t="s">
        <v>408</v>
      </c>
      <c r="D343" s="14">
        <f t="shared" si="207"/>
        <v>0</v>
      </c>
      <c r="E343" s="14">
        <v>0</v>
      </c>
      <c r="F343" s="14">
        <v>0</v>
      </c>
      <c r="G343" s="14">
        <v>0</v>
      </c>
      <c r="H343" s="14">
        <v>0</v>
      </c>
      <c r="I343" s="14"/>
      <c r="J343" s="14"/>
      <c r="K343" s="14"/>
    </row>
    <row r="344" spans="2:11" ht="19.899999999999999" customHeight="1" x14ac:dyDescent="0.15">
      <c r="B344" s="13" t="s">
        <v>409</v>
      </c>
      <c r="C344" s="30" t="s">
        <v>410</v>
      </c>
      <c r="D344" s="14">
        <f t="shared" si="207"/>
        <v>0</v>
      </c>
      <c r="E344" s="14">
        <v>0</v>
      </c>
      <c r="F344" s="14">
        <v>0</v>
      </c>
      <c r="G344" s="14">
        <v>0</v>
      </c>
      <c r="H344" s="14">
        <v>0</v>
      </c>
      <c r="I344" s="14"/>
      <c r="J344" s="14"/>
      <c r="K344" s="14"/>
    </row>
    <row r="345" spans="2:11" ht="19.899999999999999" customHeight="1" x14ac:dyDescent="0.15">
      <c r="B345" s="23" t="s">
        <v>411</v>
      </c>
      <c r="C345" s="29" t="s">
        <v>559</v>
      </c>
      <c r="D345" s="24">
        <f>SUM(D346:D350)</f>
        <v>0</v>
      </c>
      <c r="E345" s="24">
        <f t="shared" ref="E345:H345" si="212">SUM(E346:E350)</f>
        <v>0</v>
      </c>
      <c r="F345" s="24">
        <f t="shared" si="212"/>
        <v>0</v>
      </c>
      <c r="G345" s="24">
        <f t="shared" si="212"/>
        <v>0</v>
      </c>
      <c r="H345" s="24">
        <f t="shared" si="212"/>
        <v>0</v>
      </c>
      <c r="I345" s="24"/>
      <c r="J345" s="24"/>
      <c r="K345" s="24"/>
    </row>
    <row r="346" spans="2:11" ht="19.899999999999999" customHeight="1" x14ac:dyDescent="0.15">
      <c r="B346" s="13" t="s">
        <v>412</v>
      </c>
      <c r="C346" s="30" t="s">
        <v>329</v>
      </c>
      <c r="D346" s="14">
        <f t="shared" si="207"/>
        <v>0</v>
      </c>
      <c r="E346" s="14">
        <v>0</v>
      </c>
      <c r="F346" s="14">
        <v>0</v>
      </c>
      <c r="G346" s="14">
        <v>0</v>
      </c>
      <c r="H346" s="14">
        <v>0</v>
      </c>
      <c r="I346" s="14"/>
      <c r="J346" s="14"/>
      <c r="K346" s="14"/>
    </row>
    <row r="347" spans="2:11" ht="19.899999999999999" customHeight="1" x14ac:dyDescent="0.15">
      <c r="B347" s="13" t="s">
        <v>413</v>
      </c>
      <c r="C347" s="30" t="s">
        <v>120</v>
      </c>
      <c r="D347" s="14">
        <f t="shared" si="207"/>
        <v>0</v>
      </c>
      <c r="E347" s="14">
        <v>0</v>
      </c>
      <c r="F347" s="14">
        <v>0</v>
      </c>
      <c r="G347" s="14">
        <v>0</v>
      </c>
      <c r="H347" s="14">
        <v>0</v>
      </c>
      <c r="I347" s="14"/>
      <c r="J347" s="14"/>
      <c r="K347" s="14"/>
    </row>
    <row r="348" spans="2:11" ht="19.899999999999999" customHeight="1" x14ac:dyDescent="0.15">
      <c r="B348" s="13" t="s">
        <v>414</v>
      </c>
      <c r="C348" s="30" t="s">
        <v>332</v>
      </c>
      <c r="D348" s="14">
        <f t="shared" si="207"/>
        <v>0</v>
      </c>
      <c r="E348" s="14">
        <v>0</v>
      </c>
      <c r="F348" s="14">
        <v>0</v>
      </c>
      <c r="G348" s="14">
        <v>0</v>
      </c>
      <c r="H348" s="14">
        <v>0</v>
      </c>
      <c r="I348" s="14"/>
      <c r="J348" s="14"/>
      <c r="K348" s="14"/>
    </row>
    <row r="349" spans="2:11" ht="19.899999999999999" customHeight="1" x14ac:dyDescent="0.15">
      <c r="B349" s="13" t="s">
        <v>415</v>
      </c>
      <c r="C349" s="30" t="s">
        <v>326</v>
      </c>
      <c r="D349" s="14">
        <f t="shared" si="207"/>
        <v>0</v>
      </c>
      <c r="E349" s="14">
        <v>0</v>
      </c>
      <c r="F349" s="14">
        <v>0</v>
      </c>
      <c r="G349" s="14">
        <v>0</v>
      </c>
      <c r="H349" s="14">
        <v>0</v>
      </c>
      <c r="I349" s="14"/>
      <c r="J349" s="14"/>
      <c r="K349" s="14"/>
    </row>
    <row r="350" spans="2:11" ht="19.899999999999999" customHeight="1" x14ac:dyDescent="0.15">
      <c r="B350" s="13" t="s">
        <v>416</v>
      </c>
      <c r="C350" s="30" t="s">
        <v>417</v>
      </c>
      <c r="D350" s="14">
        <f t="shared" si="207"/>
        <v>0</v>
      </c>
      <c r="E350" s="14">
        <v>0</v>
      </c>
      <c r="F350" s="14">
        <v>0</v>
      </c>
      <c r="G350" s="14">
        <v>0</v>
      </c>
      <c r="H350" s="14">
        <v>0</v>
      </c>
      <c r="I350" s="14"/>
      <c r="J350" s="14"/>
      <c r="K350" s="14"/>
    </row>
    <row r="351" spans="2:11" ht="19.899999999999999" customHeight="1" x14ac:dyDescent="0.15">
      <c r="B351" s="23" t="s">
        <v>418</v>
      </c>
      <c r="C351" s="29" t="s">
        <v>419</v>
      </c>
      <c r="D351" s="24">
        <f>SUM(D358,D352)</f>
        <v>0</v>
      </c>
      <c r="E351" s="24">
        <f t="shared" ref="E351:H351" si="213">SUM(E358,E352)</f>
        <v>0</v>
      </c>
      <c r="F351" s="24">
        <f t="shared" si="213"/>
        <v>0</v>
      </c>
      <c r="G351" s="24">
        <f t="shared" si="213"/>
        <v>0</v>
      </c>
      <c r="H351" s="24">
        <f t="shared" si="213"/>
        <v>0</v>
      </c>
      <c r="I351" s="24"/>
      <c r="J351" s="24"/>
      <c r="K351" s="24"/>
    </row>
    <row r="352" spans="2:11" ht="33.75" x14ac:dyDescent="0.15">
      <c r="B352" s="23" t="s">
        <v>420</v>
      </c>
      <c r="C352" s="29" t="s">
        <v>561</v>
      </c>
      <c r="D352" s="24">
        <f>SUM(D353:D357)</f>
        <v>0</v>
      </c>
      <c r="E352" s="24">
        <f t="shared" ref="E352:H352" si="214">SUM(E353:E357)</f>
        <v>0</v>
      </c>
      <c r="F352" s="24">
        <f t="shared" si="214"/>
        <v>0</v>
      </c>
      <c r="G352" s="24">
        <f t="shared" si="214"/>
        <v>0</v>
      </c>
      <c r="H352" s="24">
        <f t="shared" si="214"/>
        <v>0</v>
      </c>
      <c r="I352" s="24"/>
      <c r="J352" s="24"/>
      <c r="K352" s="24"/>
    </row>
    <row r="353" spans="2:11" ht="19.899999999999999" customHeight="1" x14ac:dyDescent="0.15">
      <c r="B353" s="13" t="s">
        <v>421</v>
      </c>
      <c r="C353" s="30" t="s">
        <v>422</v>
      </c>
      <c r="D353" s="14">
        <f t="shared" ref="D353:D357" si="215">SUM(E353:K353)</f>
        <v>0</v>
      </c>
      <c r="E353" s="14">
        <v>0</v>
      </c>
      <c r="F353" s="14">
        <v>0</v>
      </c>
      <c r="G353" s="14">
        <v>0</v>
      </c>
      <c r="H353" s="14">
        <v>0</v>
      </c>
      <c r="I353" s="14"/>
      <c r="J353" s="14"/>
      <c r="K353" s="14"/>
    </row>
    <row r="354" spans="2:11" ht="19.899999999999999" customHeight="1" x14ac:dyDescent="0.15">
      <c r="B354" s="13" t="s">
        <v>423</v>
      </c>
      <c r="C354" s="30" t="s">
        <v>424</v>
      </c>
      <c r="D354" s="14">
        <f t="shared" si="215"/>
        <v>0</v>
      </c>
      <c r="E354" s="14">
        <v>0</v>
      </c>
      <c r="F354" s="14">
        <v>0</v>
      </c>
      <c r="G354" s="14">
        <v>0</v>
      </c>
      <c r="H354" s="14">
        <v>0</v>
      </c>
      <c r="I354" s="14"/>
      <c r="J354" s="14"/>
      <c r="K354" s="14"/>
    </row>
    <row r="355" spans="2:11" ht="19.899999999999999" customHeight="1" x14ac:dyDescent="0.15">
      <c r="B355" s="13" t="s">
        <v>425</v>
      </c>
      <c r="C355" s="30" t="s">
        <v>426</v>
      </c>
      <c r="D355" s="14">
        <f t="shared" si="215"/>
        <v>0</v>
      </c>
      <c r="E355" s="14">
        <v>0</v>
      </c>
      <c r="F355" s="14">
        <v>0</v>
      </c>
      <c r="G355" s="14">
        <v>0</v>
      </c>
      <c r="H355" s="14">
        <v>0</v>
      </c>
      <c r="I355" s="14"/>
      <c r="J355" s="14"/>
      <c r="K355" s="14"/>
    </row>
    <row r="356" spans="2:11" ht="19.899999999999999" customHeight="1" x14ac:dyDescent="0.15">
      <c r="B356" s="13" t="s">
        <v>427</v>
      </c>
      <c r="C356" s="30" t="s">
        <v>428</v>
      </c>
      <c r="D356" s="14">
        <f t="shared" si="215"/>
        <v>0</v>
      </c>
      <c r="E356" s="14">
        <v>0</v>
      </c>
      <c r="F356" s="14">
        <v>0</v>
      </c>
      <c r="G356" s="14">
        <v>0</v>
      </c>
      <c r="H356" s="14">
        <v>0</v>
      </c>
      <c r="I356" s="14"/>
      <c r="J356" s="14"/>
      <c r="K356" s="14"/>
    </row>
    <row r="357" spans="2:11" ht="19.899999999999999" customHeight="1" x14ac:dyDescent="0.15">
      <c r="B357" s="13" t="s">
        <v>429</v>
      </c>
      <c r="C357" s="30" t="s">
        <v>430</v>
      </c>
      <c r="D357" s="14">
        <f t="shared" si="215"/>
        <v>0</v>
      </c>
      <c r="E357" s="14">
        <v>0</v>
      </c>
      <c r="F357" s="14">
        <v>0</v>
      </c>
      <c r="G357" s="14">
        <v>0</v>
      </c>
      <c r="H357" s="14">
        <v>0</v>
      </c>
      <c r="I357" s="14"/>
      <c r="J357" s="14"/>
      <c r="K357" s="14"/>
    </row>
    <row r="358" spans="2:11" ht="19.899999999999999" customHeight="1" x14ac:dyDescent="0.15">
      <c r="B358" s="23" t="s">
        <v>431</v>
      </c>
      <c r="C358" s="29" t="s">
        <v>562</v>
      </c>
      <c r="D358" s="24">
        <f>SUM(D359:D362)</f>
        <v>0</v>
      </c>
      <c r="E358" s="24">
        <f t="shared" ref="E358:H358" si="216">SUM(E359:E362)</f>
        <v>0</v>
      </c>
      <c r="F358" s="24">
        <f t="shared" si="216"/>
        <v>0</v>
      </c>
      <c r="G358" s="24">
        <f t="shared" si="216"/>
        <v>0</v>
      </c>
      <c r="H358" s="24">
        <f t="shared" si="216"/>
        <v>0</v>
      </c>
      <c r="I358" s="24"/>
      <c r="J358" s="24"/>
      <c r="K358" s="24"/>
    </row>
    <row r="359" spans="2:11" ht="19.899999999999999" customHeight="1" x14ac:dyDescent="0.15">
      <c r="B359" s="13" t="s">
        <v>432</v>
      </c>
      <c r="C359" s="30" t="s">
        <v>424</v>
      </c>
      <c r="D359" s="14">
        <f t="shared" ref="D359:D362" si="217">SUM(E359:K359)</f>
        <v>0</v>
      </c>
      <c r="E359" s="14">
        <v>0</v>
      </c>
      <c r="F359" s="14">
        <v>0</v>
      </c>
      <c r="G359" s="14">
        <v>0</v>
      </c>
      <c r="H359" s="14">
        <v>0</v>
      </c>
      <c r="I359" s="14"/>
      <c r="J359" s="14"/>
      <c r="K359" s="14"/>
    </row>
    <row r="360" spans="2:11" ht="19.899999999999999" customHeight="1" x14ac:dyDescent="0.15">
      <c r="B360" s="13" t="s">
        <v>433</v>
      </c>
      <c r="C360" s="30" t="s">
        <v>426</v>
      </c>
      <c r="D360" s="14">
        <f t="shared" si="217"/>
        <v>0</v>
      </c>
      <c r="E360" s="14">
        <v>0</v>
      </c>
      <c r="F360" s="14">
        <v>0</v>
      </c>
      <c r="G360" s="14">
        <v>0</v>
      </c>
      <c r="H360" s="14">
        <v>0</v>
      </c>
      <c r="I360" s="14"/>
      <c r="J360" s="14"/>
      <c r="K360" s="14"/>
    </row>
    <row r="361" spans="2:11" ht="19.899999999999999" customHeight="1" x14ac:dyDescent="0.15">
      <c r="B361" s="13" t="s">
        <v>434</v>
      </c>
      <c r="C361" s="30" t="s">
        <v>428</v>
      </c>
      <c r="D361" s="14">
        <f t="shared" si="217"/>
        <v>0</v>
      </c>
      <c r="E361" s="14">
        <v>0</v>
      </c>
      <c r="F361" s="14">
        <v>0</v>
      </c>
      <c r="G361" s="14">
        <v>0</v>
      </c>
      <c r="H361" s="14">
        <v>0</v>
      </c>
      <c r="I361" s="14"/>
      <c r="J361" s="14"/>
      <c r="K361" s="14"/>
    </row>
    <row r="362" spans="2:11" ht="19.899999999999999" customHeight="1" x14ac:dyDescent="0.15">
      <c r="B362" s="13" t="s">
        <v>435</v>
      </c>
      <c r="C362" s="30" t="s">
        <v>436</v>
      </c>
      <c r="D362" s="14">
        <f t="shared" si="217"/>
        <v>0</v>
      </c>
      <c r="E362" s="14">
        <v>0</v>
      </c>
      <c r="F362" s="14">
        <v>0</v>
      </c>
      <c r="G362" s="14">
        <v>0</v>
      </c>
      <c r="H362" s="14">
        <v>0</v>
      </c>
      <c r="I362" s="14"/>
      <c r="J362" s="14"/>
      <c r="K362" s="14"/>
    </row>
    <row r="363" spans="2:11" ht="19.899999999999999" customHeight="1" x14ac:dyDescent="0.15">
      <c r="B363" s="21">
        <v>90000</v>
      </c>
      <c r="C363" s="28" t="s">
        <v>437</v>
      </c>
      <c r="D363" s="22">
        <f>SUM(D364,D367,D370,D373,D376)</f>
        <v>0</v>
      </c>
      <c r="E363" s="22">
        <f t="shared" ref="E363:H363" si="218">SUM(E364,E367,E370,E373,E376)</f>
        <v>0</v>
      </c>
      <c r="F363" s="22">
        <f t="shared" si="218"/>
        <v>0</v>
      </c>
      <c r="G363" s="22">
        <f t="shared" si="218"/>
        <v>0</v>
      </c>
      <c r="H363" s="22">
        <f t="shared" si="218"/>
        <v>0</v>
      </c>
      <c r="I363" s="22"/>
      <c r="J363" s="22"/>
      <c r="K363" s="22"/>
    </row>
    <row r="364" spans="2:11" ht="19.899999999999999" customHeight="1" x14ac:dyDescent="0.15">
      <c r="B364" s="21">
        <v>91000</v>
      </c>
      <c r="C364" s="28" t="s">
        <v>438</v>
      </c>
      <c r="D364" s="22">
        <f>D365</f>
        <v>0</v>
      </c>
      <c r="E364" s="22">
        <f t="shared" ref="E364:H365" si="219">E365</f>
        <v>0</v>
      </c>
      <c r="F364" s="22">
        <f t="shared" si="219"/>
        <v>0</v>
      </c>
      <c r="G364" s="22">
        <f t="shared" si="219"/>
        <v>0</v>
      </c>
      <c r="H364" s="22">
        <f t="shared" si="219"/>
        <v>0</v>
      </c>
      <c r="I364" s="22"/>
      <c r="J364" s="22"/>
      <c r="K364" s="22"/>
    </row>
    <row r="365" spans="2:11" ht="19.899999999999999" customHeight="1" x14ac:dyDescent="0.15">
      <c r="B365" s="23">
        <v>91100</v>
      </c>
      <c r="C365" s="29" t="s">
        <v>563</v>
      </c>
      <c r="D365" s="24">
        <f>D366</f>
        <v>0</v>
      </c>
      <c r="E365" s="24">
        <f t="shared" si="219"/>
        <v>0</v>
      </c>
      <c r="F365" s="24">
        <f t="shared" si="219"/>
        <v>0</v>
      </c>
      <c r="G365" s="24">
        <f t="shared" si="219"/>
        <v>0</v>
      </c>
      <c r="H365" s="24">
        <f t="shared" si="219"/>
        <v>0</v>
      </c>
      <c r="I365" s="24"/>
      <c r="J365" s="24"/>
      <c r="K365" s="24"/>
    </row>
    <row r="366" spans="2:11" ht="19.899999999999999" customHeight="1" x14ac:dyDescent="0.15">
      <c r="B366" s="13" t="s">
        <v>439</v>
      </c>
      <c r="C366" s="30" t="s">
        <v>564</v>
      </c>
      <c r="D366" s="14">
        <f t="shared" ref="D366" si="220">SUM(E366:K366)</f>
        <v>0</v>
      </c>
      <c r="E366" s="14">
        <v>0</v>
      </c>
      <c r="F366" s="14">
        <v>0</v>
      </c>
      <c r="G366" s="14">
        <v>0</v>
      </c>
      <c r="H366" s="14">
        <v>0</v>
      </c>
      <c r="I366" s="14"/>
      <c r="J366" s="14"/>
      <c r="K366" s="14"/>
    </row>
    <row r="367" spans="2:11" ht="19.899999999999999" customHeight="1" x14ac:dyDescent="0.15">
      <c r="B367" s="21">
        <v>92000</v>
      </c>
      <c r="C367" s="28" t="s">
        <v>440</v>
      </c>
      <c r="D367" s="22">
        <f>D368</f>
        <v>0</v>
      </c>
      <c r="E367" s="22">
        <f t="shared" ref="E367:H368" si="221">E368</f>
        <v>0</v>
      </c>
      <c r="F367" s="22">
        <f t="shared" si="221"/>
        <v>0</v>
      </c>
      <c r="G367" s="22">
        <f t="shared" si="221"/>
        <v>0</v>
      </c>
      <c r="H367" s="22">
        <f t="shared" si="221"/>
        <v>0</v>
      </c>
      <c r="I367" s="22"/>
      <c r="J367" s="22"/>
      <c r="K367" s="22"/>
    </row>
    <row r="368" spans="2:11" ht="19.899999999999999" customHeight="1" x14ac:dyDescent="0.15">
      <c r="B368" s="23">
        <v>92100</v>
      </c>
      <c r="C368" s="29" t="s">
        <v>565</v>
      </c>
      <c r="D368" s="24">
        <f>D369</f>
        <v>0</v>
      </c>
      <c r="E368" s="24">
        <f t="shared" si="221"/>
        <v>0</v>
      </c>
      <c r="F368" s="24">
        <f t="shared" si="221"/>
        <v>0</v>
      </c>
      <c r="G368" s="24">
        <f t="shared" si="221"/>
        <v>0</v>
      </c>
      <c r="H368" s="24">
        <f t="shared" si="221"/>
        <v>0</v>
      </c>
      <c r="I368" s="24"/>
      <c r="J368" s="24"/>
      <c r="K368" s="24"/>
    </row>
    <row r="369" spans="2:11" ht="19.899999999999999" customHeight="1" x14ac:dyDescent="0.15">
      <c r="B369" s="13" t="s">
        <v>442</v>
      </c>
      <c r="C369" s="30" t="s">
        <v>441</v>
      </c>
      <c r="D369" s="14">
        <f t="shared" ref="D369" si="222">SUM(E369:K369)</f>
        <v>0</v>
      </c>
      <c r="E369" s="14">
        <v>0</v>
      </c>
      <c r="F369" s="14">
        <v>0</v>
      </c>
      <c r="G369" s="14">
        <v>0</v>
      </c>
      <c r="H369" s="14">
        <v>0</v>
      </c>
      <c r="I369" s="14"/>
      <c r="J369" s="14"/>
      <c r="K369" s="14"/>
    </row>
    <row r="370" spans="2:11" ht="19.899999999999999" customHeight="1" x14ac:dyDescent="0.15">
      <c r="B370" s="21">
        <v>93000</v>
      </c>
      <c r="C370" s="28" t="s">
        <v>443</v>
      </c>
      <c r="D370" s="22">
        <f>D371</f>
        <v>0</v>
      </c>
      <c r="E370" s="22">
        <f t="shared" ref="E370:H371" si="223">E371</f>
        <v>0</v>
      </c>
      <c r="F370" s="22">
        <f t="shared" si="223"/>
        <v>0</v>
      </c>
      <c r="G370" s="22">
        <f t="shared" si="223"/>
        <v>0</v>
      </c>
      <c r="H370" s="22">
        <f t="shared" si="223"/>
        <v>0</v>
      </c>
      <c r="I370" s="22"/>
      <c r="J370" s="22"/>
      <c r="K370" s="22"/>
    </row>
    <row r="371" spans="2:11" ht="19.899999999999999" customHeight="1" x14ac:dyDescent="0.15">
      <c r="B371" s="23">
        <v>93100</v>
      </c>
      <c r="C371" s="29" t="s">
        <v>566</v>
      </c>
      <c r="D371" s="24">
        <f>D372</f>
        <v>0</v>
      </c>
      <c r="E371" s="24">
        <f t="shared" si="223"/>
        <v>0</v>
      </c>
      <c r="F371" s="24">
        <f t="shared" si="223"/>
        <v>0</v>
      </c>
      <c r="G371" s="24">
        <f t="shared" si="223"/>
        <v>0</v>
      </c>
      <c r="H371" s="24">
        <f t="shared" si="223"/>
        <v>0</v>
      </c>
      <c r="I371" s="24"/>
      <c r="J371" s="24"/>
      <c r="K371" s="24"/>
    </row>
    <row r="372" spans="2:11" ht="19.899999999999999" customHeight="1" x14ac:dyDescent="0.15">
      <c r="B372" s="13" t="s">
        <v>445</v>
      </c>
      <c r="C372" s="30" t="s">
        <v>444</v>
      </c>
      <c r="D372" s="14">
        <f t="shared" ref="D372" si="224">SUM(E372:K372)</f>
        <v>0</v>
      </c>
      <c r="E372" s="14">
        <v>0</v>
      </c>
      <c r="F372" s="14">
        <v>0</v>
      </c>
      <c r="G372" s="14">
        <v>0</v>
      </c>
      <c r="H372" s="14">
        <v>0</v>
      </c>
      <c r="I372" s="14"/>
      <c r="J372" s="14"/>
      <c r="K372" s="14"/>
    </row>
    <row r="373" spans="2:11" ht="19.899999999999999" customHeight="1" x14ac:dyDescent="0.15">
      <c r="B373" s="21">
        <v>94000</v>
      </c>
      <c r="C373" s="28" t="s">
        <v>446</v>
      </c>
      <c r="D373" s="22">
        <f>D374</f>
        <v>0</v>
      </c>
      <c r="E373" s="22">
        <f t="shared" ref="E373:H374" si="225">E374</f>
        <v>0</v>
      </c>
      <c r="F373" s="22">
        <f t="shared" si="225"/>
        <v>0</v>
      </c>
      <c r="G373" s="22">
        <f t="shared" si="225"/>
        <v>0</v>
      </c>
      <c r="H373" s="22">
        <f t="shared" si="225"/>
        <v>0</v>
      </c>
      <c r="I373" s="22"/>
      <c r="J373" s="22"/>
      <c r="K373" s="22"/>
    </row>
    <row r="374" spans="2:11" ht="19.899999999999999" customHeight="1" x14ac:dyDescent="0.15">
      <c r="B374" s="23">
        <v>94100</v>
      </c>
      <c r="C374" s="29" t="s">
        <v>567</v>
      </c>
      <c r="D374" s="24">
        <f>D375</f>
        <v>0</v>
      </c>
      <c r="E374" s="24">
        <f t="shared" si="225"/>
        <v>0</v>
      </c>
      <c r="F374" s="24">
        <f t="shared" si="225"/>
        <v>0</v>
      </c>
      <c r="G374" s="24">
        <f t="shared" si="225"/>
        <v>0</v>
      </c>
      <c r="H374" s="24">
        <f t="shared" si="225"/>
        <v>0</v>
      </c>
      <c r="I374" s="24"/>
      <c r="J374" s="24"/>
      <c r="K374" s="24"/>
    </row>
    <row r="375" spans="2:11" ht="19.899999999999999" customHeight="1" x14ac:dyDescent="0.15">
      <c r="B375" s="13" t="s">
        <v>447</v>
      </c>
      <c r="C375" s="30" t="s">
        <v>568</v>
      </c>
      <c r="D375" s="14">
        <f t="shared" ref="D375" si="226">SUM(E375:K375)</f>
        <v>0</v>
      </c>
      <c r="E375" s="14">
        <v>0</v>
      </c>
      <c r="F375" s="14">
        <v>0</v>
      </c>
      <c r="G375" s="14">
        <v>0</v>
      </c>
      <c r="H375" s="14">
        <v>0</v>
      </c>
      <c r="I375" s="14"/>
      <c r="J375" s="14"/>
      <c r="K375" s="14"/>
    </row>
    <row r="376" spans="2:11" s="6" customFormat="1" ht="19.899999999999999" customHeight="1" x14ac:dyDescent="0.15">
      <c r="B376" s="21" t="s">
        <v>448</v>
      </c>
      <c r="C376" s="28" t="s">
        <v>449</v>
      </c>
      <c r="D376" s="22">
        <f>D377</f>
        <v>0</v>
      </c>
      <c r="E376" s="22">
        <f t="shared" ref="E376:H377" si="227">E377</f>
        <v>0</v>
      </c>
      <c r="F376" s="22">
        <f t="shared" si="227"/>
        <v>0</v>
      </c>
      <c r="G376" s="22">
        <f t="shared" si="227"/>
        <v>0</v>
      </c>
      <c r="H376" s="22">
        <f t="shared" si="227"/>
        <v>0</v>
      </c>
      <c r="I376" s="22"/>
      <c r="J376" s="22"/>
      <c r="K376" s="22"/>
    </row>
    <row r="377" spans="2:11" ht="19.899999999999999" customHeight="1" x14ac:dyDescent="0.15">
      <c r="B377" s="23" t="s">
        <v>450</v>
      </c>
      <c r="C377" s="29" t="s">
        <v>451</v>
      </c>
      <c r="D377" s="24">
        <f>D378</f>
        <v>0</v>
      </c>
      <c r="E377" s="24">
        <f t="shared" si="227"/>
        <v>0</v>
      </c>
      <c r="F377" s="24">
        <f t="shared" si="227"/>
        <v>0</v>
      </c>
      <c r="G377" s="24">
        <f t="shared" si="227"/>
        <v>0</v>
      </c>
      <c r="H377" s="24">
        <f t="shared" si="227"/>
        <v>0</v>
      </c>
      <c r="I377" s="24"/>
      <c r="J377" s="24"/>
      <c r="K377" s="24"/>
    </row>
    <row r="378" spans="2:11" ht="19.899999999999999" customHeight="1" x14ac:dyDescent="0.15">
      <c r="B378" s="13" t="s">
        <v>452</v>
      </c>
      <c r="C378" s="30" t="s">
        <v>451</v>
      </c>
      <c r="D378" s="14">
        <f t="shared" ref="D378" si="228">SUM(E378:K378)</f>
        <v>0</v>
      </c>
      <c r="E378" s="14">
        <v>0</v>
      </c>
      <c r="F378" s="14">
        <v>0</v>
      </c>
      <c r="G378" s="14">
        <v>0</v>
      </c>
      <c r="H378" s="14"/>
      <c r="I378" s="14"/>
      <c r="J378" s="14"/>
      <c r="K378" s="14"/>
    </row>
    <row r="379" spans="2:11" ht="4.9000000000000004" customHeight="1" x14ac:dyDescent="0.15"/>
    <row r="380" spans="2:11" ht="20.25" customHeight="1" x14ac:dyDescent="0.15">
      <c r="C380" s="35" t="s">
        <v>453</v>
      </c>
      <c r="D380" s="19">
        <f>+D7+D44+D91+D162+D183+D236+D363</f>
        <v>143308588.15979999</v>
      </c>
      <c r="E380" s="19">
        <f t="shared" ref="E380:H380" si="229">+E7+E44+E91+E162+E183+E236+E363</f>
        <v>2069005</v>
      </c>
      <c r="F380" s="19">
        <f t="shared" si="229"/>
        <v>47284677.156156398</v>
      </c>
      <c r="G380" s="19">
        <f t="shared" si="229"/>
        <v>17623979.003643598</v>
      </c>
      <c r="H380" s="19">
        <f t="shared" si="229"/>
        <v>76330927</v>
      </c>
      <c r="I380" s="19">
        <f>+I7+I44+I91+I162+I183+I236+I363</f>
        <v>0</v>
      </c>
      <c r="J380" s="19">
        <f>+J7+J44+J91+J162+J183+J236+J363</f>
        <v>0</v>
      </c>
      <c r="K380" s="19">
        <f>+K7+K44+K91+K162+K183+K236+K363</f>
        <v>0</v>
      </c>
    </row>
    <row r="382" spans="2:11" ht="15" customHeight="1" x14ac:dyDescent="0.15">
      <c r="C382" s="27" t="s">
        <v>723</v>
      </c>
      <c r="D382" s="14">
        <f>'INICIATIVA DE LEY DE IMPUESTOS'!D175</f>
        <v>143308588.16</v>
      </c>
      <c r="E382" s="87">
        <f>'INICIATIVA DE LEY DE IMPUESTOS'!D168</f>
        <v>2069005</v>
      </c>
      <c r="F382" s="87">
        <f>'INICIATIVA DE LEY DE IMPUESTOS'!D169+'INICIATIVA DE LEY DE IMPUESTOS'!D172</f>
        <v>47284677.160000011</v>
      </c>
      <c r="G382" s="87">
        <f>'INICIATIVA DE LEY DE IMPUESTOS'!D170</f>
        <v>17623979</v>
      </c>
      <c r="H382" s="87">
        <f>'INICIATIVA DE LEY DE IMPUESTOS'!D171</f>
        <v>76330927</v>
      </c>
      <c r="I382" s="87" t="e">
        <f>'INICIATIVA DE LEY DE IMPUESTOS'!#REF!</f>
        <v>#REF!</v>
      </c>
      <c r="J382" s="87" t="e">
        <f>'INICIATIVA DE LEY DE IMPUESTOS'!#REF!</f>
        <v>#REF!</v>
      </c>
      <c r="K382" s="87" t="e">
        <f>'INICIATIVA DE LEY DE IMPUESTOS'!#REF!</f>
        <v>#REF!</v>
      </c>
    </row>
    <row r="385" spans="4:11" x14ac:dyDescent="0.15">
      <c r="D385" s="20">
        <f>D382-D380</f>
        <v>2.0000338554382324E-4</v>
      </c>
      <c r="E385" s="20">
        <f t="shared" ref="E385:H385" si="230">E382-E380</f>
        <v>0</v>
      </c>
      <c r="F385" s="20">
        <f t="shared" si="230"/>
        <v>3.8436129689216614E-3</v>
      </c>
      <c r="G385" s="20">
        <f t="shared" si="230"/>
        <v>-3.6435984075069427E-3</v>
      </c>
      <c r="H385" s="20">
        <f t="shared" si="230"/>
        <v>0</v>
      </c>
      <c r="I385" s="20" t="e">
        <f t="shared" ref="I385:K385" si="231">I382-I380</f>
        <v>#REF!</v>
      </c>
      <c r="J385" s="20" t="e">
        <f t="shared" si="231"/>
        <v>#REF!</v>
      </c>
      <c r="K385" s="20" t="e">
        <f t="shared" si="231"/>
        <v>#REF!</v>
      </c>
    </row>
    <row r="387" spans="4:11" x14ac:dyDescent="0.15">
      <c r="G387" s="20"/>
    </row>
  </sheetData>
  <mergeCells count="12">
    <mergeCell ref="J5:J6"/>
    <mergeCell ref="K5:K6"/>
    <mergeCell ref="I5:I6"/>
    <mergeCell ref="B1:H1"/>
    <mergeCell ref="B2:H2"/>
    <mergeCell ref="B5:B6"/>
    <mergeCell ref="C5:C6"/>
    <mergeCell ref="D5:D6"/>
    <mergeCell ref="E5:E6"/>
    <mergeCell ref="F5:F6"/>
    <mergeCell ref="G5:G6"/>
    <mergeCell ref="H5:H6"/>
  </mergeCells>
  <pageMargins left="0.86614173228346458" right="0" top="0.31496062992125984" bottom="0.15748031496062992" header="0.27559055118110237" footer="0"/>
  <pageSetup scale="9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89"/>
  <sheetViews>
    <sheetView topLeftCell="A44" zoomScaleNormal="100" workbookViewId="0">
      <selection activeCell="D180" sqref="D180"/>
    </sheetView>
  </sheetViews>
  <sheetFormatPr baseColWidth="10" defaultColWidth="17.5" defaultRowHeight="12.75" x14ac:dyDescent="0.15"/>
  <cols>
    <col min="1" max="1" width="7.33203125" style="37" customWidth="1"/>
    <col min="2" max="2" width="10" style="70" customWidth="1"/>
    <col min="3" max="3" width="59" style="70" customWidth="1"/>
    <col min="4" max="4" width="16.6640625" style="70" customWidth="1"/>
    <col min="5" max="5" width="5" style="37" customWidth="1"/>
    <col min="6" max="6" width="20.83203125" style="37" bestFit="1" customWidth="1"/>
    <col min="7" max="7" width="51.33203125" style="37" bestFit="1" customWidth="1"/>
    <col min="8" max="8" width="20" style="37" customWidth="1"/>
    <col min="9" max="9" width="2.5" style="37" customWidth="1"/>
    <col min="10" max="253" width="17.5" style="37"/>
    <col min="254" max="254" width="10" style="37" customWidth="1"/>
    <col min="255" max="255" width="53.33203125" style="37" customWidth="1"/>
    <col min="256" max="256" width="16" style="37" customWidth="1"/>
    <col min="257" max="257" width="19.6640625" style="37" customWidth="1"/>
    <col min="258" max="258" width="16" style="37" customWidth="1"/>
    <col min="259" max="259" width="2" style="37" customWidth="1"/>
    <col min="260" max="260" width="13.33203125" style="37" customWidth="1"/>
    <col min="261" max="509" width="17.5" style="37"/>
    <col min="510" max="510" width="10" style="37" customWidth="1"/>
    <col min="511" max="511" width="53.33203125" style="37" customWidth="1"/>
    <col min="512" max="512" width="16" style="37" customWidth="1"/>
    <col min="513" max="513" width="19.6640625" style="37" customWidth="1"/>
    <col min="514" max="514" width="16" style="37" customWidth="1"/>
    <col min="515" max="515" width="2" style="37" customWidth="1"/>
    <col min="516" max="516" width="13.33203125" style="37" customWidth="1"/>
    <col min="517" max="765" width="17.5" style="37"/>
    <col min="766" max="766" width="10" style="37" customWidth="1"/>
    <col min="767" max="767" width="53.33203125" style="37" customWidth="1"/>
    <col min="768" max="768" width="16" style="37" customWidth="1"/>
    <col min="769" max="769" width="19.6640625" style="37" customWidth="1"/>
    <col min="770" max="770" width="16" style="37" customWidth="1"/>
    <col min="771" max="771" width="2" style="37" customWidth="1"/>
    <col min="772" max="772" width="13.33203125" style="37" customWidth="1"/>
    <col min="773" max="1021" width="17.5" style="37"/>
    <col min="1022" max="1022" width="10" style="37" customWidth="1"/>
    <col min="1023" max="1023" width="53.33203125" style="37" customWidth="1"/>
    <col min="1024" max="1024" width="16" style="37" customWidth="1"/>
    <col min="1025" max="1025" width="19.6640625" style="37" customWidth="1"/>
    <col min="1026" max="1026" width="16" style="37" customWidth="1"/>
    <col min="1027" max="1027" width="2" style="37" customWidth="1"/>
    <col min="1028" max="1028" width="13.33203125" style="37" customWidth="1"/>
    <col min="1029" max="1277" width="17.5" style="37"/>
    <col min="1278" max="1278" width="10" style="37" customWidth="1"/>
    <col min="1279" max="1279" width="53.33203125" style="37" customWidth="1"/>
    <col min="1280" max="1280" width="16" style="37" customWidth="1"/>
    <col min="1281" max="1281" width="19.6640625" style="37" customWidth="1"/>
    <col min="1282" max="1282" width="16" style="37" customWidth="1"/>
    <col min="1283" max="1283" width="2" style="37" customWidth="1"/>
    <col min="1284" max="1284" width="13.33203125" style="37" customWidth="1"/>
    <col min="1285" max="1533" width="17.5" style="37"/>
    <col min="1534" max="1534" width="10" style="37" customWidth="1"/>
    <col min="1535" max="1535" width="53.33203125" style="37" customWidth="1"/>
    <col min="1536" max="1536" width="16" style="37" customWidth="1"/>
    <col min="1537" max="1537" width="19.6640625" style="37" customWidth="1"/>
    <col min="1538" max="1538" width="16" style="37" customWidth="1"/>
    <col min="1539" max="1539" width="2" style="37" customWidth="1"/>
    <col min="1540" max="1540" width="13.33203125" style="37" customWidth="1"/>
    <col min="1541" max="1789" width="17.5" style="37"/>
    <col min="1790" max="1790" width="10" style="37" customWidth="1"/>
    <col min="1791" max="1791" width="53.33203125" style="37" customWidth="1"/>
    <col min="1792" max="1792" width="16" style="37" customWidth="1"/>
    <col min="1793" max="1793" width="19.6640625" style="37" customWidth="1"/>
    <col min="1794" max="1794" width="16" style="37" customWidth="1"/>
    <col min="1795" max="1795" width="2" style="37" customWidth="1"/>
    <col min="1796" max="1796" width="13.33203125" style="37" customWidth="1"/>
    <col min="1797" max="2045" width="17.5" style="37"/>
    <col min="2046" max="2046" width="10" style="37" customWidth="1"/>
    <col min="2047" max="2047" width="53.33203125" style="37" customWidth="1"/>
    <col min="2048" max="2048" width="16" style="37" customWidth="1"/>
    <col min="2049" max="2049" width="19.6640625" style="37" customWidth="1"/>
    <col min="2050" max="2050" width="16" style="37" customWidth="1"/>
    <col min="2051" max="2051" width="2" style="37" customWidth="1"/>
    <col min="2052" max="2052" width="13.33203125" style="37" customWidth="1"/>
    <col min="2053" max="2301" width="17.5" style="37"/>
    <col min="2302" max="2302" width="10" style="37" customWidth="1"/>
    <col min="2303" max="2303" width="53.33203125" style="37" customWidth="1"/>
    <col min="2304" max="2304" width="16" style="37" customWidth="1"/>
    <col min="2305" max="2305" width="19.6640625" style="37" customWidth="1"/>
    <col min="2306" max="2306" width="16" style="37" customWidth="1"/>
    <col min="2307" max="2307" width="2" style="37" customWidth="1"/>
    <col min="2308" max="2308" width="13.33203125" style="37" customWidth="1"/>
    <col min="2309" max="2557" width="17.5" style="37"/>
    <col min="2558" max="2558" width="10" style="37" customWidth="1"/>
    <col min="2559" max="2559" width="53.33203125" style="37" customWidth="1"/>
    <col min="2560" max="2560" width="16" style="37" customWidth="1"/>
    <col min="2561" max="2561" width="19.6640625" style="37" customWidth="1"/>
    <col min="2562" max="2562" width="16" style="37" customWidth="1"/>
    <col min="2563" max="2563" width="2" style="37" customWidth="1"/>
    <col min="2564" max="2564" width="13.33203125" style="37" customWidth="1"/>
    <col min="2565" max="2813" width="17.5" style="37"/>
    <col min="2814" max="2814" width="10" style="37" customWidth="1"/>
    <col min="2815" max="2815" width="53.33203125" style="37" customWidth="1"/>
    <col min="2816" max="2816" width="16" style="37" customWidth="1"/>
    <col min="2817" max="2817" width="19.6640625" style="37" customWidth="1"/>
    <col min="2818" max="2818" width="16" style="37" customWidth="1"/>
    <col min="2819" max="2819" width="2" style="37" customWidth="1"/>
    <col min="2820" max="2820" width="13.33203125" style="37" customWidth="1"/>
    <col min="2821" max="3069" width="17.5" style="37"/>
    <col min="3070" max="3070" width="10" style="37" customWidth="1"/>
    <col min="3071" max="3071" width="53.33203125" style="37" customWidth="1"/>
    <col min="3072" max="3072" width="16" style="37" customWidth="1"/>
    <col min="3073" max="3073" width="19.6640625" style="37" customWidth="1"/>
    <col min="3074" max="3074" width="16" style="37" customWidth="1"/>
    <col min="3075" max="3075" width="2" style="37" customWidth="1"/>
    <col min="3076" max="3076" width="13.33203125" style="37" customWidth="1"/>
    <col min="3077" max="3325" width="17.5" style="37"/>
    <col min="3326" max="3326" width="10" style="37" customWidth="1"/>
    <col min="3327" max="3327" width="53.33203125" style="37" customWidth="1"/>
    <col min="3328" max="3328" width="16" style="37" customWidth="1"/>
    <col min="3329" max="3329" width="19.6640625" style="37" customWidth="1"/>
    <col min="3330" max="3330" width="16" style="37" customWidth="1"/>
    <col min="3331" max="3331" width="2" style="37" customWidth="1"/>
    <col min="3332" max="3332" width="13.33203125" style="37" customWidth="1"/>
    <col min="3333" max="3581" width="17.5" style="37"/>
    <col min="3582" max="3582" width="10" style="37" customWidth="1"/>
    <col min="3583" max="3583" width="53.33203125" style="37" customWidth="1"/>
    <col min="3584" max="3584" width="16" style="37" customWidth="1"/>
    <col min="3585" max="3585" width="19.6640625" style="37" customWidth="1"/>
    <col min="3586" max="3586" width="16" style="37" customWidth="1"/>
    <col min="3587" max="3587" width="2" style="37" customWidth="1"/>
    <col min="3588" max="3588" width="13.33203125" style="37" customWidth="1"/>
    <col min="3589" max="3837" width="17.5" style="37"/>
    <col min="3838" max="3838" width="10" style="37" customWidth="1"/>
    <col min="3839" max="3839" width="53.33203125" style="37" customWidth="1"/>
    <col min="3840" max="3840" width="16" style="37" customWidth="1"/>
    <col min="3841" max="3841" width="19.6640625" style="37" customWidth="1"/>
    <col min="3842" max="3842" width="16" style="37" customWidth="1"/>
    <col min="3843" max="3843" width="2" style="37" customWidth="1"/>
    <col min="3844" max="3844" width="13.33203125" style="37" customWidth="1"/>
    <col min="3845" max="4093" width="17.5" style="37"/>
    <col min="4094" max="4094" width="10" style="37" customWidth="1"/>
    <col min="4095" max="4095" width="53.33203125" style="37" customWidth="1"/>
    <col min="4096" max="4096" width="16" style="37" customWidth="1"/>
    <col min="4097" max="4097" width="19.6640625" style="37" customWidth="1"/>
    <col min="4098" max="4098" width="16" style="37" customWidth="1"/>
    <col min="4099" max="4099" width="2" style="37" customWidth="1"/>
    <col min="4100" max="4100" width="13.33203125" style="37" customWidth="1"/>
    <col min="4101" max="4349" width="17.5" style="37"/>
    <col min="4350" max="4350" width="10" style="37" customWidth="1"/>
    <col min="4351" max="4351" width="53.33203125" style="37" customWidth="1"/>
    <col min="4352" max="4352" width="16" style="37" customWidth="1"/>
    <col min="4353" max="4353" width="19.6640625" style="37" customWidth="1"/>
    <col min="4354" max="4354" width="16" style="37" customWidth="1"/>
    <col min="4355" max="4355" width="2" style="37" customWidth="1"/>
    <col min="4356" max="4356" width="13.33203125" style="37" customWidth="1"/>
    <col min="4357" max="4605" width="17.5" style="37"/>
    <col min="4606" max="4606" width="10" style="37" customWidth="1"/>
    <col min="4607" max="4607" width="53.33203125" style="37" customWidth="1"/>
    <col min="4608" max="4608" width="16" style="37" customWidth="1"/>
    <col min="4609" max="4609" width="19.6640625" style="37" customWidth="1"/>
    <col min="4610" max="4610" width="16" style="37" customWidth="1"/>
    <col min="4611" max="4611" width="2" style="37" customWidth="1"/>
    <col min="4612" max="4612" width="13.33203125" style="37" customWidth="1"/>
    <col min="4613" max="4861" width="17.5" style="37"/>
    <col min="4862" max="4862" width="10" style="37" customWidth="1"/>
    <col min="4863" max="4863" width="53.33203125" style="37" customWidth="1"/>
    <col min="4864" max="4864" width="16" style="37" customWidth="1"/>
    <col min="4865" max="4865" width="19.6640625" style="37" customWidth="1"/>
    <col min="4866" max="4866" width="16" style="37" customWidth="1"/>
    <col min="4867" max="4867" width="2" style="37" customWidth="1"/>
    <col min="4868" max="4868" width="13.33203125" style="37" customWidth="1"/>
    <col min="4869" max="5117" width="17.5" style="37"/>
    <col min="5118" max="5118" width="10" style="37" customWidth="1"/>
    <col min="5119" max="5119" width="53.33203125" style="37" customWidth="1"/>
    <col min="5120" max="5120" width="16" style="37" customWidth="1"/>
    <col min="5121" max="5121" width="19.6640625" style="37" customWidth="1"/>
    <col min="5122" max="5122" width="16" style="37" customWidth="1"/>
    <col min="5123" max="5123" width="2" style="37" customWidth="1"/>
    <col min="5124" max="5124" width="13.33203125" style="37" customWidth="1"/>
    <col min="5125" max="5373" width="17.5" style="37"/>
    <col min="5374" max="5374" width="10" style="37" customWidth="1"/>
    <col min="5375" max="5375" width="53.33203125" style="37" customWidth="1"/>
    <col min="5376" max="5376" width="16" style="37" customWidth="1"/>
    <col min="5377" max="5377" width="19.6640625" style="37" customWidth="1"/>
    <col min="5378" max="5378" width="16" style="37" customWidth="1"/>
    <col min="5379" max="5379" width="2" style="37" customWidth="1"/>
    <col min="5380" max="5380" width="13.33203125" style="37" customWidth="1"/>
    <col min="5381" max="5629" width="17.5" style="37"/>
    <col min="5630" max="5630" width="10" style="37" customWidth="1"/>
    <col min="5631" max="5631" width="53.33203125" style="37" customWidth="1"/>
    <col min="5632" max="5632" width="16" style="37" customWidth="1"/>
    <col min="5633" max="5633" width="19.6640625" style="37" customWidth="1"/>
    <col min="5634" max="5634" width="16" style="37" customWidth="1"/>
    <col min="5635" max="5635" width="2" style="37" customWidth="1"/>
    <col min="5636" max="5636" width="13.33203125" style="37" customWidth="1"/>
    <col min="5637" max="5885" width="17.5" style="37"/>
    <col min="5886" max="5886" width="10" style="37" customWidth="1"/>
    <col min="5887" max="5887" width="53.33203125" style="37" customWidth="1"/>
    <col min="5888" max="5888" width="16" style="37" customWidth="1"/>
    <col min="5889" max="5889" width="19.6640625" style="37" customWidth="1"/>
    <col min="5890" max="5890" width="16" style="37" customWidth="1"/>
    <col min="5891" max="5891" width="2" style="37" customWidth="1"/>
    <col min="5892" max="5892" width="13.33203125" style="37" customWidth="1"/>
    <col min="5893" max="6141" width="17.5" style="37"/>
    <col min="6142" max="6142" width="10" style="37" customWidth="1"/>
    <col min="6143" max="6143" width="53.33203125" style="37" customWidth="1"/>
    <col min="6144" max="6144" width="16" style="37" customWidth="1"/>
    <col min="6145" max="6145" width="19.6640625" style="37" customWidth="1"/>
    <col min="6146" max="6146" width="16" style="37" customWidth="1"/>
    <col min="6147" max="6147" width="2" style="37" customWidth="1"/>
    <col min="6148" max="6148" width="13.33203125" style="37" customWidth="1"/>
    <col min="6149" max="6397" width="17.5" style="37"/>
    <col min="6398" max="6398" width="10" style="37" customWidth="1"/>
    <col min="6399" max="6399" width="53.33203125" style="37" customWidth="1"/>
    <col min="6400" max="6400" width="16" style="37" customWidth="1"/>
    <col min="6401" max="6401" width="19.6640625" style="37" customWidth="1"/>
    <col min="6402" max="6402" width="16" style="37" customWidth="1"/>
    <col min="6403" max="6403" width="2" style="37" customWidth="1"/>
    <col min="6404" max="6404" width="13.33203125" style="37" customWidth="1"/>
    <col min="6405" max="6653" width="17.5" style="37"/>
    <col min="6654" max="6654" width="10" style="37" customWidth="1"/>
    <col min="6655" max="6655" width="53.33203125" style="37" customWidth="1"/>
    <col min="6656" max="6656" width="16" style="37" customWidth="1"/>
    <col min="6657" max="6657" width="19.6640625" style="37" customWidth="1"/>
    <col min="6658" max="6658" width="16" style="37" customWidth="1"/>
    <col min="6659" max="6659" width="2" style="37" customWidth="1"/>
    <col min="6660" max="6660" width="13.33203125" style="37" customWidth="1"/>
    <col min="6661" max="6909" width="17.5" style="37"/>
    <col min="6910" max="6910" width="10" style="37" customWidth="1"/>
    <col min="6911" max="6911" width="53.33203125" style="37" customWidth="1"/>
    <col min="6912" max="6912" width="16" style="37" customWidth="1"/>
    <col min="6913" max="6913" width="19.6640625" style="37" customWidth="1"/>
    <col min="6914" max="6914" width="16" style="37" customWidth="1"/>
    <col min="6915" max="6915" width="2" style="37" customWidth="1"/>
    <col min="6916" max="6916" width="13.33203125" style="37" customWidth="1"/>
    <col min="6917" max="7165" width="17.5" style="37"/>
    <col min="7166" max="7166" width="10" style="37" customWidth="1"/>
    <col min="7167" max="7167" width="53.33203125" style="37" customWidth="1"/>
    <col min="7168" max="7168" width="16" style="37" customWidth="1"/>
    <col min="7169" max="7169" width="19.6640625" style="37" customWidth="1"/>
    <col min="7170" max="7170" width="16" style="37" customWidth="1"/>
    <col min="7171" max="7171" width="2" style="37" customWidth="1"/>
    <col min="7172" max="7172" width="13.33203125" style="37" customWidth="1"/>
    <col min="7173" max="7421" width="17.5" style="37"/>
    <col min="7422" max="7422" width="10" style="37" customWidth="1"/>
    <col min="7423" max="7423" width="53.33203125" style="37" customWidth="1"/>
    <col min="7424" max="7424" width="16" style="37" customWidth="1"/>
    <col min="7425" max="7425" width="19.6640625" style="37" customWidth="1"/>
    <col min="7426" max="7426" width="16" style="37" customWidth="1"/>
    <col min="7427" max="7427" width="2" style="37" customWidth="1"/>
    <col min="7428" max="7428" width="13.33203125" style="37" customWidth="1"/>
    <col min="7429" max="7677" width="17.5" style="37"/>
    <col min="7678" max="7678" width="10" style="37" customWidth="1"/>
    <col min="7679" max="7679" width="53.33203125" style="37" customWidth="1"/>
    <col min="7680" max="7680" width="16" style="37" customWidth="1"/>
    <col min="7681" max="7681" width="19.6640625" style="37" customWidth="1"/>
    <col min="7682" max="7682" width="16" style="37" customWidth="1"/>
    <col min="7683" max="7683" width="2" style="37" customWidth="1"/>
    <col min="7684" max="7684" width="13.33203125" style="37" customWidth="1"/>
    <col min="7685" max="7933" width="17.5" style="37"/>
    <col min="7934" max="7934" width="10" style="37" customWidth="1"/>
    <col min="7935" max="7935" width="53.33203125" style="37" customWidth="1"/>
    <col min="7936" max="7936" width="16" style="37" customWidth="1"/>
    <col min="7937" max="7937" width="19.6640625" style="37" customWidth="1"/>
    <col min="7938" max="7938" width="16" style="37" customWidth="1"/>
    <col min="7939" max="7939" width="2" style="37" customWidth="1"/>
    <col min="7940" max="7940" width="13.33203125" style="37" customWidth="1"/>
    <col min="7941" max="8189" width="17.5" style="37"/>
    <col min="8190" max="8190" width="10" style="37" customWidth="1"/>
    <col min="8191" max="8191" width="53.33203125" style="37" customWidth="1"/>
    <col min="8192" max="8192" width="16" style="37" customWidth="1"/>
    <col min="8193" max="8193" width="19.6640625" style="37" customWidth="1"/>
    <col min="8194" max="8194" width="16" style="37" customWidth="1"/>
    <col min="8195" max="8195" width="2" style="37" customWidth="1"/>
    <col min="8196" max="8196" width="13.33203125" style="37" customWidth="1"/>
    <col min="8197" max="8445" width="17.5" style="37"/>
    <col min="8446" max="8446" width="10" style="37" customWidth="1"/>
    <col min="8447" max="8447" width="53.33203125" style="37" customWidth="1"/>
    <col min="8448" max="8448" width="16" style="37" customWidth="1"/>
    <col min="8449" max="8449" width="19.6640625" style="37" customWidth="1"/>
    <col min="8450" max="8450" width="16" style="37" customWidth="1"/>
    <col min="8451" max="8451" width="2" style="37" customWidth="1"/>
    <col min="8452" max="8452" width="13.33203125" style="37" customWidth="1"/>
    <col min="8453" max="8701" width="17.5" style="37"/>
    <col min="8702" max="8702" width="10" style="37" customWidth="1"/>
    <col min="8703" max="8703" width="53.33203125" style="37" customWidth="1"/>
    <col min="8704" max="8704" width="16" style="37" customWidth="1"/>
    <col min="8705" max="8705" width="19.6640625" style="37" customWidth="1"/>
    <col min="8706" max="8706" width="16" style="37" customWidth="1"/>
    <col min="8707" max="8707" width="2" style="37" customWidth="1"/>
    <col min="8708" max="8708" width="13.33203125" style="37" customWidth="1"/>
    <col min="8709" max="8957" width="17.5" style="37"/>
    <col min="8958" max="8958" width="10" style="37" customWidth="1"/>
    <col min="8959" max="8959" width="53.33203125" style="37" customWidth="1"/>
    <col min="8960" max="8960" width="16" style="37" customWidth="1"/>
    <col min="8961" max="8961" width="19.6640625" style="37" customWidth="1"/>
    <col min="8962" max="8962" width="16" style="37" customWidth="1"/>
    <col min="8963" max="8963" width="2" style="37" customWidth="1"/>
    <col min="8964" max="8964" width="13.33203125" style="37" customWidth="1"/>
    <col min="8965" max="9213" width="17.5" style="37"/>
    <col min="9214" max="9214" width="10" style="37" customWidth="1"/>
    <col min="9215" max="9215" width="53.33203125" style="37" customWidth="1"/>
    <col min="9216" max="9216" width="16" style="37" customWidth="1"/>
    <col min="9217" max="9217" width="19.6640625" style="37" customWidth="1"/>
    <col min="9218" max="9218" width="16" style="37" customWidth="1"/>
    <col min="9219" max="9219" width="2" style="37" customWidth="1"/>
    <col min="9220" max="9220" width="13.33203125" style="37" customWidth="1"/>
    <col min="9221" max="9469" width="17.5" style="37"/>
    <col min="9470" max="9470" width="10" style="37" customWidth="1"/>
    <col min="9471" max="9471" width="53.33203125" style="37" customWidth="1"/>
    <col min="9472" max="9472" width="16" style="37" customWidth="1"/>
    <col min="9473" max="9473" width="19.6640625" style="37" customWidth="1"/>
    <col min="9474" max="9474" width="16" style="37" customWidth="1"/>
    <col min="9475" max="9475" width="2" style="37" customWidth="1"/>
    <col min="9476" max="9476" width="13.33203125" style="37" customWidth="1"/>
    <col min="9477" max="9725" width="17.5" style="37"/>
    <col min="9726" max="9726" width="10" style="37" customWidth="1"/>
    <col min="9727" max="9727" width="53.33203125" style="37" customWidth="1"/>
    <col min="9728" max="9728" width="16" style="37" customWidth="1"/>
    <col min="9729" max="9729" width="19.6640625" style="37" customWidth="1"/>
    <col min="9730" max="9730" width="16" style="37" customWidth="1"/>
    <col min="9731" max="9731" width="2" style="37" customWidth="1"/>
    <col min="9732" max="9732" width="13.33203125" style="37" customWidth="1"/>
    <col min="9733" max="9981" width="17.5" style="37"/>
    <col min="9982" max="9982" width="10" style="37" customWidth="1"/>
    <col min="9983" max="9983" width="53.33203125" style="37" customWidth="1"/>
    <col min="9984" max="9984" width="16" style="37" customWidth="1"/>
    <col min="9985" max="9985" width="19.6640625" style="37" customWidth="1"/>
    <col min="9986" max="9986" width="16" style="37" customWidth="1"/>
    <col min="9987" max="9987" width="2" style="37" customWidth="1"/>
    <col min="9988" max="9988" width="13.33203125" style="37" customWidth="1"/>
    <col min="9989" max="10237" width="17.5" style="37"/>
    <col min="10238" max="10238" width="10" style="37" customWidth="1"/>
    <col min="10239" max="10239" width="53.33203125" style="37" customWidth="1"/>
    <col min="10240" max="10240" width="16" style="37" customWidth="1"/>
    <col min="10241" max="10241" width="19.6640625" style="37" customWidth="1"/>
    <col min="10242" max="10242" width="16" style="37" customWidth="1"/>
    <col min="10243" max="10243" width="2" style="37" customWidth="1"/>
    <col min="10244" max="10244" width="13.33203125" style="37" customWidth="1"/>
    <col min="10245" max="10493" width="17.5" style="37"/>
    <col min="10494" max="10494" width="10" style="37" customWidth="1"/>
    <col min="10495" max="10495" width="53.33203125" style="37" customWidth="1"/>
    <col min="10496" max="10496" width="16" style="37" customWidth="1"/>
    <col min="10497" max="10497" width="19.6640625" style="37" customWidth="1"/>
    <col min="10498" max="10498" width="16" style="37" customWidth="1"/>
    <col min="10499" max="10499" width="2" style="37" customWidth="1"/>
    <col min="10500" max="10500" width="13.33203125" style="37" customWidth="1"/>
    <col min="10501" max="10749" width="17.5" style="37"/>
    <col min="10750" max="10750" width="10" style="37" customWidth="1"/>
    <col min="10751" max="10751" width="53.33203125" style="37" customWidth="1"/>
    <col min="10752" max="10752" width="16" style="37" customWidth="1"/>
    <col min="10753" max="10753" width="19.6640625" style="37" customWidth="1"/>
    <col min="10754" max="10754" width="16" style="37" customWidth="1"/>
    <col min="10755" max="10755" width="2" style="37" customWidth="1"/>
    <col min="10756" max="10756" width="13.33203125" style="37" customWidth="1"/>
    <col min="10757" max="11005" width="17.5" style="37"/>
    <col min="11006" max="11006" width="10" style="37" customWidth="1"/>
    <col min="11007" max="11007" width="53.33203125" style="37" customWidth="1"/>
    <col min="11008" max="11008" width="16" style="37" customWidth="1"/>
    <col min="11009" max="11009" width="19.6640625" style="37" customWidth="1"/>
    <col min="11010" max="11010" width="16" style="37" customWidth="1"/>
    <col min="11011" max="11011" width="2" style="37" customWidth="1"/>
    <col min="11012" max="11012" width="13.33203125" style="37" customWidth="1"/>
    <col min="11013" max="11261" width="17.5" style="37"/>
    <col min="11262" max="11262" width="10" style="37" customWidth="1"/>
    <col min="11263" max="11263" width="53.33203125" style="37" customWidth="1"/>
    <col min="11264" max="11264" width="16" style="37" customWidth="1"/>
    <col min="11265" max="11265" width="19.6640625" style="37" customWidth="1"/>
    <col min="11266" max="11266" width="16" style="37" customWidth="1"/>
    <col min="11267" max="11267" width="2" style="37" customWidth="1"/>
    <col min="11268" max="11268" width="13.33203125" style="37" customWidth="1"/>
    <col min="11269" max="11517" width="17.5" style="37"/>
    <col min="11518" max="11518" width="10" style="37" customWidth="1"/>
    <col min="11519" max="11519" width="53.33203125" style="37" customWidth="1"/>
    <col min="11520" max="11520" width="16" style="37" customWidth="1"/>
    <col min="11521" max="11521" width="19.6640625" style="37" customWidth="1"/>
    <col min="11522" max="11522" width="16" style="37" customWidth="1"/>
    <col min="11523" max="11523" width="2" style="37" customWidth="1"/>
    <col min="11524" max="11524" width="13.33203125" style="37" customWidth="1"/>
    <col min="11525" max="11773" width="17.5" style="37"/>
    <col min="11774" max="11774" width="10" style="37" customWidth="1"/>
    <col min="11775" max="11775" width="53.33203125" style="37" customWidth="1"/>
    <col min="11776" max="11776" width="16" style="37" customWidth="1"/>
    <col min="11777" max="11777" width="19.6640625" style="37" customWidth="1"/>
    <col min="11778" max="11778" width="16" style="37" customWidth="1"/>
    <col min="11779" max="11779" width="2" style="37" customWidth="1"/>
    <col min="11780" max="11780" width="13.33203125" style="37" customWidth="1"/>
    <col min="11781" max="12029" width="17.5" style="37"/>
    <col min="12030" max="12030" width="10" style="37" customWidth="1"/>
    <col min="12031" max="12031" width="53.33203125" style="37" customWidth="1"/>
    <col min="12032" max="12032" width="16" style="37" customWidth="1"/>
    <col min="12033" max="12033" width="19.6640625" style="37" customWidth="1"/>
    <col min="12034" max="12034" width="16" style="37" customWidth="1"/>
    <col min="12035" max="12035" width="2" style="37" customWidth="1"/>
    <col min="12036" max="12036" width="13.33203125" style="37" customWidth="1"/>
    <col min="12037" max="12285" width="17.5" style="37"/>
    <col min="12286" max="12286" width="10" style="37" customWidth="1"/>
    <col min="12287" max="12287" width="53.33203125" style="37" customWidth="1"/>
    <col min="12288" max="12288" width="16" style="37" customWidth="1"/>
    <col min="12289" max="12289" width="19.6640625" style="37" customWidth="1"/>
    <col min="12290" max="12290" width="16" style="37" customWidth="1"/>
    <col min="12291" max="12291" width="2" style="37" customWidth="1"/>
    <col min="12292" max="12292" width="13.33203125" style="37" customWidth="1"/>
    <col min="12293" max="12541" width="17.5" style="37"/>
    <col min="12542" max="12542" width="10" style="37" customWidth="1"/>
    <col min="12543" max="12543" width="53.33203125" style="37" customWidth="1"/>
    <col min="12544" max="12544" width="16" style="37" customWidth="1"/>
    <col min="12545" max="12545" width="19.6640625" style="37" customWidth="1"/>
    <col min="12546" max="12546" width="16" style="37" customWidth="1"/>
    <col min="12547" max="12547" width="2" style="37" customWidth="1"/>
    <col min="12548" max="12548" width="13.33203125" style="37" customWidth="1"/>
    <col min="12549" max="12797" width="17.5" style="37"/>
    <col min="12798" max="12798" width="10" style="37" customWidth="1"/>
    <col min="12799" max="12799" width="53.33203125" style="37" customWidth="1"/>
    <col min="12800" max="12800" width="16" style="37" customWidth="1"/>
    <col min="12801" max="12801" width="19.6640625" style="37" customWidth="1"/>
    <col min="12802" max="12802" width="16" style="37" customWidth="1"/>
    <col min="12803" max="12803" width="2" style="37" customWidth="1"/>
    <col min="12804" max="12804" width="13.33203125" style="37" customWidth="1"/>
    <col min="12805" max="13053" width="17.5" style="37"/>
    <col min="13054" max="13054" width="10" style="37" customWidth="1"/>
    <col min="13055" max="13055" width="53.33203125" style="37" customWidth="1"/>
    <col min="13056" max="13056" width="16" style="37" customWidth="1"/>
    <col min="13057" max="13057" width="19.6640625" style="37" customWidth="1"/>
    <col min="13058" max="13058" width="16" style="37" customWidth="1"/>
    <col min="13059" max="13059" width="2" style="37" customWidth="1"/>
    <col min="13060" max="13060" width="13.33203125" style="37" customWidth="1"/>
    <col min="13061" max="13309" width="17.5" style="37"/>
    <col min="13310" max="13310" width="10" style="37" customWidth="1"/>
    <col min="13311" max="13311" width="53.33203125" style="37" customWidth="1"/>
    <col min="13312" max="13312" width="16" style="37" customWidth="1"/>
    <col min="13313" max="13313" width="19.6640625" style="37" customWidth="1"/>
    <col min="13314" max="13314" width="16" style="37" customWidth="1"/>
    <col min="13315" max="13315" width="2" style="37" customWidth="1"/>
    <col min="13316" max="13316" width="13.33203125" style="37" customWidth="1"/>
    <col min="13317" max="13565" width="17.5" style="37"/>
    <col min="13566" max="13566" width="10" style="37" customWidth="1"/>
    <col min="13567" max="13567" width="53.33203125" style="37" customWidth="1"/>
    <col min="13568" max="13568" width="16" style="37" customWidth="1"/>
    <col min="13569" max="13569" width="19.6640625" style="37" customWidth="1"/>
    <col min="13570" max="13570" width="16" style="37" customWidth="1"/>
    <col min="13571" max="13571" width="2" style="37" customWidth="1"/>
    <col min="13572" max="13572" width="13.33203125" style="37" customWidth="1"/>
    <col min="13573" max="13821" width="17.5" style="37"/>
    <col min="13822" max="13822" width="10" style="37" customWidth="1"/>
    <col min="13823" max="13823" width="53.33203125" style="37" customWidth="1"/>
    <col min="13824" max="13824" width="16" style="37" customWidth="1"/>
    <col min="13825" max="13825" width="19.6640625" style="37" customWidth="1"/>
    <col min="13826" max="13826" width="16" style="37" customWidth="1"/>
    <col min="13827" max="13827" width="2" style="37" customWidth="1"/>
    <col min="13828" max="13828" width="13.33203125" style="37" customWidth="1"/>
    <col min="13829" max="14077" width="17.5" style="37"/>
    <col min="14078" max="14078" width="10" style="37" customWidth="1"/>
    <col min="14079" max="14079" width="53.33203125" style="37" customWidth="1"/>
    <col min="14080" max="14080" width="16" style="37" customWidth="1"/>
    <col min="14081" max="14081" width="19.6640625" style="37" customWidth="1"/>
    <col min="14082" max="14082" width="16" style="37" customWidth="1"/>
    <col min="14083" max="14083" width="2" style="37" customWidth="1"/>
    <col min="14084" max="14084" width="13.33203125" style="37" customWidth="1"/>
    <col min="14085" max="14333" width="17.5" style="37"/>
    <col min="14334" max="14334" width="10" style="37" customWidth="1"/>
    <col min="14335" max="14335" width="53.33203125" style="37" customWidth="1"/>
    <col min="14336" max="14336" width="16" style="37" customWidth="1"/>
    <col min="14337" max="14337" width="19.6640625" style="37" customWidth="1"/>
    <col min="14338" max="14338" width="16" style="37" customWidth="1"/>
    <col min="14339" max="14339" width="2" style="37" customWidth="1"/>
    <col min="14340" max="14340" width="13.33203125" style="37" customWidth="1"/>
    <col min="14341" max="14589" width="17.5" style="37"/>
    <col min="14590" max="14590" width="10" style="37" customWidth="1"/>
    <col min="14591" max="14591" width="53.33203125" style="37" customWidth="1"/>
    <col min="14592" max="14592" width="16" style="37" customWidth="1"/>
    <col min="14593" max="14593" width="19.6640625" style="37" customWidth="1"/>
    <col min="14594" max="14594" width="16" style="37" customWidth="1"/>
    <col min="14595" max="14595" width="2" style="37" customWidth="1"/>
    <col min="14596" max="14596" width="13.33203125" style="37" customWidth="1"/>
    <col min="14597" max="14845" width="17.5" style="37"/>
    <col min="14846" max="14846" width="10" style="37" customWidth="1"/>
    <col min="14847" max="14847" width="53.33203125" style="37" customWidth="1"/>
    <col min="14848" max="14848" width="16" style="37" customWidth="1"/>
    <col min="14849" max="14849" width="19.6640625" style="37" customWidth="1"/>
    <col min="14850" max="14850" width="16" style="37" customWidth="1"/>
    <col min="14851" max="14851" width="2" style="37" customWidth="1"/>
    <col min="14852" max="14852" width="13.33203125" style="37" customWidth="1"/>
    <col min="14853" max="15101" width="17.5" style="37"/>
    <col min="15102" max="15102" width="10" style="37" customWidth="1"/>
    <col min="15103" max="15103" width="53.33203125" style="37" customWidth="1"/>
    <col min="15104" max="15104" width="16" style="37" customWidth="1"/>
    <col min="15105" max="15105" width="19.6640625" style="37" customWidth="1"/>
    <col min="15106" max="15106" width="16" style="37" customWidth="1"/>
    <col min="15107" max="15107" width="2" style="37" customWidth="1"/>
    <col min="15108" max="15108" width="13.33203125" style="37" customWidth="1"/>
    <col min="15109" max="15357" width="17.5" style="37"/>
    <col min="15358" max="15358" width="10" style="37" customWidth="1"/>
    <col min="15359" max="15359" width="53.33203125" style="37" customWidth="1"/>
    <col min="15360" max="15360" width="16" style="37" customWidth="1"/>
    <col min="15361" max="15361" width="19.6640625" style="37" customWidth="1"/>
    <col min="15362" max="15362" width="16" style="37" customWidth="1"/>
    <col min="15363" max="15363" width="2" style="37" customWidth="1"/>
    <col min="15364" max="15364" width="13.33203125" style="37" customWidth="1"/>
    <col min="15365" max="15613" width="17.5" style="37"/>
    <col min="15614" max="15614" width="10" style="37" customWidth="1"/>
    <col min="15615" max="15615" width="53.33203125" style="37" customWidth="1"/>
    <col min="15616" max="15616" width="16" style="37" customWidth="1"/>
    <col min="15617" max="15617" width="19.6640625" style="37" customWidth="1"/>
    <col min="15618" max="15618" width="16" style="37" customWidth="1"/>
    <col min="15619" max="15619" width="2" style="37" customWidth="1"/>
    <col min="15620" max="15620" width="13.33203125" style="37" customWidth="1"/>
    <col min="15621" max="15869" width="17.5" style="37"/>
    <col min="15870" max="15870" width="10" style="37" customWidth="1"/>
    <col min="15871" max="15871" width="53.33203125" style="37" customWidth="1"/>
    <col min="15872" max="15872" width="16" style="37" customWidth="1"/>
    <col min="15873" max="15873" width="19.6640625" style="37" customWidth="1"/>
    <col min="15874" max="15874" width="16" style="37" customWidth="1"/>
    <col min="15875" max="15875" width="2" style="37" customWidth="1"/>
    <col min="15876" max="15876" width="13.33203125" style="37" customWidth="1"/>
    <col min="15877" max="16125" width="17.5" style="37"/>
    <col min="16126" max="16126" width="10" style="37" customWidth="1"/>
    <col min="16127" max="16127" width="53.33203125" style="37" customWidth="1"/>
    <col min="16128" max="16128" width="16" style="37" customWidth="1"/>
    <col min="16129" max="16129" width="19.6640625" style="37" customWidth="1"/>
    <col min="16130" max="16130" width="16" style="37" customWidth="1"/>
    <col min="16131" max="16131" width="2" style="37" customWidth="1"/>
    <col min="16132" max="16132" width="13.33203125" style="37" customWidth="1"/>
    <col min="16133" max="16384" width="17.5" style="37"/>
  </cols>
  <sheetData>
    <row r="1" spans="2:53" x14ac:dyDescent="0.15">
      <c r="B1" s="105" t="s">
        <v>585</v>
      </c>
      <c r="C1" s="106"/>
      <c r="D1" s="107"/>
    </row>
    <row r="2" spans="2:53" x14ac:dyDescent="0.15">
      <c r="B2" s="108" t="s">
        <v>738</v>
      </c>
      <c r="C2" s="109"/>
      <c r="D2" s="110"/>
    </row>
    <row r="3" spans="2:53" s="39" customFormat="1" x14ac:dyDescent="0.15">
      <c r="B3" s="38"/>
      <c r="C3" s="38"/>
      <c r="D3" s="38"/>
    </row>
    <row r="4" spans="2:53" s="43" customFormat="1" ht="22.5" x14ac:dyDescent="0.15">
      <c r="B4" s="40" t="s">
        <v>586</v>
      </c>
      <c r="C4" s="40" t="s">
        <v>587</v>
      </c>
      <c r="D4" s="41" t="s">
        <v>588</v>
      </c>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row>
    <row r="5" spans="2:53" s="47" customFormat="1" ht="11.25" x14ac:dyDescent="0.15">
      <c r="B5" s="44"/>
      <c r="C5" s="45"/>
      <c r="D5" s="46"/>
    </row>
    <row r="6" spans="2:53" s="43" customFormat="1" ht="12" x14ac:dyDescent="0.15">
      <c r="B6" s="48">
        <v>1</v>
      </c>
      <c r="C6" s="49" t="s">
        <v>589</v>
      </c>
      <c r="D6" s="50">
        <f>SUM(D8,D10,D14,D19,D24,D26)</f>
        <v>188000</v>
      </c>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row>
    <row r="7" spans="2:53" s="52" customFormat="1" ht="11.25" x14ac:dyDescent="0.15">
      <c r="B7" s="44"/>
      <c r="C7" s="51"/>
      <c r="D7" s="46"/>
    </row>
    <row r="8" spans="2:53" s="43" customFormat="1" ht="12" x14ac:dyDescent="0.15">
      <c r="B8" s="53">
        <v>110</v>
      </c>
      <c r="C8" s="54" t="s">
        <v>590</v>
      </c>
      <c r="D8" s="55">
        <f>+D9</f>
        <v>0</v>
      </c>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row>
    <row r="9" spans="2:53" s="43" customFormat="1" ht="12" x14ac:dyDescent="0.2">
      <c r="B9" s="53">
        <v>1101</v>
      </c>
      <c r="C9" s="56" t="s">
        <v>591</v>
      </c>
      <c r="D9" s="57">
        <v>0</v>
      </c>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row>
    <row r="10" spans="2:53" s="59" customFormat="1" ht="11.25" x14ac:dyDescent="0.15">
      <c r="B10" s="53">
        <v>120</v>
      </c>
      <c r="C10" s="54" t="s">
        <v>592</v>
      </c>
      <c r="D10" s="58">
        <f>+D11</f>
        <v>170000</v>
      </c>
    </row>
    <row r="11" spans="2:53" s="47" customFormat="1" ht="11.25" x14ac:dyDescent="0.15">
      <c r="B11" s="53">
        <v>1201</v>
      </c>
      <c r="C11" s="56" t="s">
        <v>593</v>
      </c>
      <c r="D11" s="58">
        <f>SUM(D12:D13)</f>
        <v>170000</v>
      </c>
    </row>
    <row r="12" spans="2:53" s="47" customFormat="1" ht="11.25" x14ac:dyDescent="0.2">
      <c r="B12" s="53">
        <v>12011</v>
      </c>
      <c r="C12" s="56" t="s">
        <v>594</v>
      </c>
      <c r="D12" s="60">
        <v>105000</v>
      </c>
    </row>
    <row r="13" spans="2:53" s="47" customFormat="1" ht="11.25" x14ac:dyDescent="0.2">
      <c r="B13" s="53">
        <v>12012</v>
      </c>
      <c r="C13" s="56" t="s">
        <v>595</v>
      </c>
      <c r="D13" s="60">
        <v>65000</v>
      </c>
    </row>
    <row r="14" spans="2:53" s="47" customFormat="1" ht="22.5" x14ac:dyDescent="0.15">
      <c r="B14" s="53">
        <v>130</v>
      </c>
      <c r="C14" s="61" t="s">
        <v>596</v>
      </c>
      <c r="D14" s="58">
        <f>SUM(D15:D18)</f>
        <v>2000</v>
      </c>
    </row>
    <row r="15" spans="2:53" s="47" customFormat="1" ht="11.25" x14ac:dyDescent="0.15">
      <c r="B15" s="62">
        <v>1301</v>
      </c>
      <c r="C15" s="63" t="s">
        <v>597</v>
      </c>
      <c r="D15" s="58">
        <v>0</v>
      </c>
    </row>
    <row r="16" spans="2:53" s="47" customFormat="1" ht="11.25" x14ac:dyDescent="0.15">
      <c r="B16" s="62">
        <v>1302</v>
      </c>
      <c r="C16" s="63" t="s">
        <v>598</v>
      </c>
      <c r="D16" s="58">
        <v>0</v>
      </c>
    </row>
    <row r="17" spans="2:53" s="47" customFormat="1" ht="11.25" x14ac:dyDescent="0.15">
      <c r="B17" s="62">
        <v>1303</v>
      </c>
      <c r="C17" s="64" t="s">
        <v>599</v>
      </c>
      <c r="D17" s="58">
        <v>0</v>
      </c>
    </row>
    <row r="18" spans="2:53" s="47" customFormat="1" ht="11.25" x14ac:dyDescent="0.2">
      <c r="B18" s="53">
        <v>1304</v>
      </c>
      <c r="C18" s="56" t="s">
        <v>600</v>
      </c>
      <c r="D18" s="57">
        <v>2000</v>
      </c>
    </row>
    <row r="19" spans="2:53" s="59" customFormat="1" ht="11.25" x14ac:dyDescent="0.15">
      <c r="B19" s="53">
        <v>170</v>
      </c>
      <c r="C19" s="61" t="s">
        <v>601</v>
      </c>
      <c r="D19" s="58">
        <f>SUM(D20:D23)</f>
        <v>16000</v>
      </c>
    </row>
    <row r="20" spans="2:53" s="47" customFormat="1" ht="11.25" x14ac:dyDescent="0.2">
      <c r="B20" s="53">
        <v>1701</v>
      </c>
      <c r="C20" s="65" t="s">
        <v>602</v>
      </c>
      <c r="D20" s="57">
        <v>16000</v>
      </c>
    </row>
    <row r="21" spans="2:53" s="47" customFormat="1" ht="11.25" x14ac:dyDescent="0.15">
      <c r="B21" s="53">
        <v>1702</v>
      </c>
      <c r="C21" s="56" t="s">
        <v>603</v>
      </c>
      <c r="D21" s="58">
        <v>0</v>
      </c>
    </row>
    <row r="22" spans="2:53" s="47" customFormat="1" ht="11.25" x14ac:dyDescent="0.2">
      <c r="B22" s="53">
        <v>1703</v>
      </c>
      <c r="C22" s="56" t="s">
        <v>604</v>
      </c>
      <c r="D22" s="60">
        <v>0</v>
      </c>
    </row>
    <row r="23" spans="2:53" s="47" customFormat="1" ht="11.25" x14ac:dyDescent="0.15">
      <c r="B23" s="53">
        <v>1704</v>
      </c>
      <c r="C23" s="56" t="s">
        <v>605</v>
      </c>
      <c r="D23" s="58">
        <v>0</v>
      </c>
    </row>
    <row r="24" spans="2:53" s="47" customFormat="1" ht="11.25" x14ac:dyDescent="0.15">
      <c r="B24" s="53">
        <v>180</v>
      </c>
      <c r="C24" s="54" t="s">
        <v>606</v>
      </c>
      <c r="D24" s="58">
        <f>SUM(D25)</f>
        <v>0</v>
      </c>
    </row>
    <row r="25" spans="2:53" s="47" customFormat="1" ht="11.25" x14ac:dyDescent="0.2">
      <c r="B25" s="53">
        <v>1801</v>
      </c>
      <c r="C25" s="56" t="s">
        <v>607</v>
      </c>
      <c r="D25" s="60">
        <v>0</v>
      </c>
    </row>
    <row r="26" spans="2:53" s="47" customFormat="1" ht="33.75" x14ac:dyDescent="0.15">
      <c r="B26" s="53">
        <v>190</v>
      </c>
      <c r="C26" s="61" t="s">
        <v>608</v>
      </c>
      <c r="D26" s="58">
        <v>0</v>
      </c>
    </row>
    <row r="27" spans="2:53" s="47" customFormat="1" ht="11.25" x14ac:dyDescent="0.15">
      <c r="B27" s="44"/>
      <c r="C27" s="45"/>
      <c r="D27" s="46"/>
    </row>
    <row r="28" spans="2:53" s="43" customFormat="1" ht="12" x14ac:dyDescent="0.15">
      <c r="B28" s="48">
        <v>3</v>
      </c>
      <c r="C28" s="49" t="s">
        <v>609</v>
      </c>
      <c r="D28" s="50">
        <f>SUM(D30,D38)</f>
        <v>0</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row>
    <row r="29" spans="2:53" s="52" customFormat="1" ht="11.25" x14ac:dyDescent="0.15">
      <c r="B29" s="44"/>
      <c r="C29" s="51"/>
      <c r="D29" s="46"/>
    </row>
    <row r="30" spans="2:53" s="47" customFormat="1" ht="11.25" x14ac:dyDescent="0.15">
      <c r="B30" s="53">
        <v>310</v>
      </c>
      <c r="C30" s="54" t="s">
        <v>610</v>
      </c>
      <c r="D30" s="58">
        <f>SUM(D31:D37)</f>
        <v>0</v>
      </c>
    </row>
    <row r="31" spans="2:53" s="47" customFormat="1" ht="11.25" x14ac:dyDescent="0.15">
      <c r="B31" s="53">
        <v>3101</v>
      </c>
      <c r="C31" s="56" t="s">
        <v>611</v>
      </c>
      <c r="D31" s="58">
        <v>0</v>
      </c>
    </row>
    <row r="32" spans="2:53" s="47" customFormat="1" ht="11.25" x14ac:dyDescent="0.15">
      <c r="B32" s="53">
        <v>3102</v>
      </c>
      <c r="C32" s="65" t="s">
        <v>612</v>
      </c>
      <c r="D32" s="58">
        <v>0</v>
      </c>
    </row>
    <row r="33" spans="2:53" s="47" customFormat="1" ht="33.75" x14ac:dyDescent="0.15">
      <c r="B33" s="53">
        <v>3103</v>
      </c>
      <c r="C33" s="65" t="s">
        <v>613</v>
      </c>
      <c r="D33" s="58">
        <v>0</v>
      </c>
    </row>
    <row r="34" spans="2:53" s="47" customFormat="1" ht="11.25" x14ac:dyDescent="0.15">
      <c r="B34" s="53">
        <v>3104</v>
      </c>
      <c r="C34" s="56" t="s">
        <v>614</v>
      </c>
      <c r="D34" s="58">
        <v>0</v>
      </c>
    </row>
    <row r="35" spans="2:53" s="47" customFormat="1" ht="22.5" x14ac:dyDescent="0.15">
      <c r="B35" s="53">
        <v>3105</v>
      </c>
      <c r="C35" s="65" t="s">
        <v>615</v>
      </c>
      <c r="D35" s="58">
        <v>0</v>
      </c>
    </row>
    <row r="36" spans="2:53" s="47" customFormat="1" ht="11.25" x14ac:dyDescent="0.15">
      <c r="B36" s="53">
        <v>3106</v>
      </c>
      <c r="C36" s="65" t="s">
        <v>616</v>
      </c>
      <c r="D36" s="58">
        <v>0</v>
      </c>
    </row>
    <row r="37" spans="2:53" s="47" customFormat="1" ht="11.25" x14ac:dyDescent="0.15">
      <c r="B37" s="53">
        <v>3107</v>
      </c>
      <c r="C37" s="56" t="s">
        <v>617</v>
      </c>
      <c r="D37" s="58">
        <v>0</v>
      </c>
    </row>
    <row r="38" spans="2:53" s="47" customFormat="1" ht="33.75" x14ac:dyDescent="0.15">
      <c r="B38" s="53">
        <v>390</v>
      </c>
      <c r="C38" s="61" t="s">
        <v>618</v>
      </c>
      <c r="D38" s="58">
        <v>0</v>
      </c>
    </row>
    <row r="39" spans="2:53" s="47" customFormat="1" ht="11.25" x14ac:dyDescent="0.15">
      <c r="B39" s="44"/>
      <c r="C39" s="45"/>
      <c r="D39" s="46"/>
    </row>
    <row r="40" spans="2:53" s="43" customFormat="1" ht="12" x14ac:dyDescent="0.15">
      <c r="B40" s="48">
        <v>4</v>
      </c>
      <c r="C40" s="49" t="s">
        <v>619</v>
      </c>
      <c r="D40" s="50">
        <f>SUM(D42,D48,D76,D77,D84)</f>
        <v>1759005</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row>
    <row r="41" spans="2:53" s="52" customFormat="1" ht="11.25" x14ac:dyDescent="0.15">
      <c r="B41" s="44"/>
      <c r="C41" s="51"/>
      <c r="D41" s="46"/>
    </row>
    <row r="42" spans="2:53" s="47" customFormat="1" ht="22.5" x14ac:dyDescent="0.15">
      <c r="B42" s="53">
        <v>410</v>
      </c>
      <c r="C42" s="61" t="s">
        <v>620</v>
      </c>
      <c r="D42" s="58">
        <f>SUM(D43:D47)</f>
        <v>0</v>
      </c>
    </row>
    <row r="43" spans="2:53" s="47" customFormat="1" ht="11.25" x14ac:dyDescent="0.15">
      <c r="B43" s="53">
        <v>4101</v>
      </c>
      <c r="C43" s="56" t="s">
        <v>621</v>
      </c>
      <c r="D43" s="58">
        <v>0</v>
      </c>
    </row>
    <row r="44" spans="2:53" s="47" customFormat="1" ht="22.5" x14ac:dyDescent="0.15">
      <c r="B44" s="53">
        <v>4102</v>
      </c>
      <c r="C44" s="65" t="s">
        <v>622</v>
      </c>
      <c r="D44" s="58">
        <v>0</v>
      </c>
    </row>
    <row r="45" spans="2:53" s="47" customFormat="1" ht="22.5" x14ac:dyDescent="0.15">
      <c r="B45" s="53">
        <v>4103</v>
      </c>
      <c r="C45" s="65" t="s">
        <v>623</v>
      </c>
      <c r="D45" s="58">
        <v>0</v>
      </c>
    </row>
    <row r="46" spans="2:53" s="47" customFormat="1" ht="22.5" x14ac:dyDescent="0.15">
      <c r="B46" s="53">
        <v>4104</v>
      </c>
      <c r="C46" s="65" t="s">
        <v>624</v>
      </c>
      <c r="D46" s="58">
        <v>0</v>
      </c>
    </row>
    <row r="47" spans="2:53" s="47" customFormat="1" ht="33.75" x14ac:dyDescent="0.2">
      <c r="B47" s="53">
        <v>4106</v>
      </c>
      <c r="C47" s="65" t="s">
        <v>625</v>
      </c>
      <c r="D47" s="60">
        <v>0</v>
      </c>
    </row>
    <row r="48" spans="2:53" s="47" customFormat="1" ht="11.25" x14ac:dyDescent="0.15">
      <c r="B48" s="53">
        <v>430</v>
      </c>
      <c r="C48" s="53" t="s">
        <v>626</v>
      </c>
      <c r="D48" s="58">
        <f>+D49+D50+D51+D52+D53+D57+D58+D61+D62+D63+D69+D70+D71+D72+D73+D74+D75+D64+D54</f>
        <v>1735005</v>
      </c>
    </row>
    <row r="49" spans="2:4" s="47" customFormat="1" ht="11.25" x14ac:dyDescent="0.2">
      <c r="B49" s="53">
        <v>4301</v>
      </c>
      <c r="C49" s="56" t="s">
        <v>627</v>
      </c>
      <c r="D49" s="57">
        <v>1</v>
      </c>
    </row>
    <row r="50" spans="2:4" s="47" customFormat="1" ht="11.25" x14ac:dyDescent="0.15">
      <c r="B50" s="53">
        <v>4302</v>
      </c>
      <c r="C50" s="65" t="s">
        <v>628</v>
      </c>
      <c r="D50" s="58">
        <v>1</v>
      </c>
    </row>
    <row r="51" spans="2:4" s="47" customFormat="1" ht="11.25" x14ac:dyDescent="0.15">
      <c r="B51" s="62">
        <v>4303</v>
      </c>
      <c r="C51" s="64" t="s">
        <v>629</v>
      </c>
      <c r="D51" s="58">
        <v>0</v>
      </c>
    </row>
    <row r="52" spans="2:4" s="59" customFormat="1" ht="22.5" x14ac:dyDescent="0.15">
      <c r="B52" s="53">
        <v>4304</v>
      </c>
      <c r="C52" s="65" t="s">
        <v>630</v>
      </c>
      <c r="D52" s="58">
        <v>1</v>
      </c>
    </row>
    <row r="53" spans="2:4" s="47" customFormat="1" ht="11.25" x14ac:dyDescent="0.15">
      <c r="B53" s="53">
        <v>4305</v>
      </c>
      <c r="C53" s="56" t="s">
        <v>631</v>
      </c>
      <c r="D53" s="58">
        <v>1</v>
      </c>
    </row>
    <row r="54" spans="2:4" s="47" customFormat="1" ht="11.25" x14ac:dyDescent="0.15">
      <c r="B54" s="53">
        <v>4306</v>
      </c>
      <c r="C54" s="56" t="s">
        <v>632</v>
      </c>
      <c r="D54" s="58">
        <v>1</v>
      </c>
    </row>
    <row r="55" spans="2:4" s="47" customFormat="1" ht="11.25" x14ac:dyDescent="0.15">
      <c r="B55" s="53">
        <v>43061</v>
      </c>
      <c r="C55" s="56" t="s">
        <v>633</v>
      </c>
      <c r="D55" s="58">
        <v>0</v>
      </c>
    </row>
    <row r="56" spans="2:4" s="47" customFormat="1" ht="11.25" x14ac:dyDescent="0.15">
      <c r="B56" s="53">
        <v>43062</v>
      </c>
      <c r="C56" s="56" t="s">
        <v>634</v>
      </c>
      <c r="D56" s="58">
        <v>0</v>
      </c>
    </row>
    <row r="57" spans="2:4" s="47" customFormat="1" ht="11.25" x14ac:dyDescent="0.15">
      <c r="B57" s="53">
        <v>4307</v>
      </c>
      <c r="C57" s="56" t="s">
        <v>635</v>
      </c>
      <c r="D57" s="58">
        <v>0</v>
      </c>
    </row>
    <row r="58" spans="2:4" s="47" customFormat="1" ht="22.5" x14ac:dyDescent="0.15">
      <c r="B58" s="53">
        <v>4308</v>
      </c>
      <c r="C58" s="66" t="s">
        <v>636</v>
      </c>
      <c r="D58" s="58">
        <f>SUM(D59:D60)</f>
        <v>900000</v>
      </c>
    </row>
    <row r="59" spans="2:4" s="47" customFormat="1" ht="11.25" x14ac:dyDescent="0.2">
      <c r="B59" s="53">
        <v>43081</v>
      </c>
      <c r="C59" s="56" t="s">
        <v>637</v>
      </c>
      <c r="D59" s="57">
        <v>800000</v>
      </c>
    </row>
    <row r="60" spans="2:4" s="47" customFormat="1" ht="11.25" x14ac:dyDescent="0.15">
      <c r="B60" s="53">
        <v>43082</v>
      </c>
      <c r="C60" s="56" t="s">
        <v>638</v>
      </c>
      <c r="D60" s="58">
        <v>100000</v>
      </c>
    </row>
    <row r="61" spans="2:4" s="47" customFormat="1" ht="11.25" x14ac:dyDescent="0.15">
      <c r="B61" s="62">
        <v>4309</v>
      </c>
      <c r="C61" s="64" t="s">
        <v>639</v>
      </c>
      <c r="D61" s="58">
        <v>0</v>
      </c>
    </row>
    <row r="62" spans="2:4" s="59" customFormat="1" ht="11.25" x14ac:dyDescent="0.15">
      <c r="B62" s="62">
        <v>4310</v>
      </c>
      <c r="C62" s="64" t="s">
        <v>640</v>
      </c>
      <c r="D62" s="58">
        <v>0</v>
      </c>
    </row>
    <row r="63" spans="2:4" s="47" customFormat="1" ht="11.25" x14ac:dyDescent="0.15">
      <c r="B63" s="62">
        <v>4311</v>
      </c>
      <c r="C63" s="64" t="s">
        <v>641</v>
      </c>
      <c r="D63" s="58">
        <v>0</v>
      </c>
    </row>
    <row r="64" spans="2:4" s="47" customFormat="1" ht="11.25" x14ac:dyDescent="0.15">
      <c r="B64" s="53">
        <v>4312</v>
      </c>
      <c r="C64" s="67" t="s">
        <v>642</v>
      </c>
      <c r="D64" s="58">
        <f>+D65</f>
        <v>360000</v>
      </c>
    </row>
    <row r="65" spans="2:5" s="47" customFormat="1" ht="11.25" x14ac:dyDescent="0.15">
      <c r="B65" s="53">
        <v>43121</v>
      </c>
      <c r="C65" s="68" t="s">
        <v>643</v>
      </c>
      <c r="D65" s="58">
        <f>+D66+D67+D68</f>
        <v>360000</v>
      </c>
    </row>
    <row r="66" spans="2:5" s="47" customFormat="1" ht="11.25" x14ac:dyDescent="0.15">
      <c r="B66" s="53">
        <v>4312101</v>
      </c>
      <c r="C66" s="56" t="s">
        <v>644</v>
      </c>
      <c r="D66" s="58">
        <v>0</v>
      </c>
    </row>
    <row r="67" spans="2:5" s="47" customFormat="1" ht="11.25" x14ac:dyDescent="0.2">
      <c r="B67" s="53">
        <v>4312102</v>
      </c>
      <c r="C67" s="56" t="s">
        <v>645</v>
      </c>
      <c r="D67" s="57">
        <v>360000</v>
      </c>
    </row>
    <row r="68" spans="2:5" s="47" customFormat="1" ht="11.25" x14ac:dyDescent="0.15">
      <c r="B68" s="53">
        <v>4312103</v>
      </c>
      <c r="C68" s="56" t="s">
        <v>646</v>
      </c>
      <c r="D68" s="58">
        <v>0</v>
      </c>
    </row>
    <row r="69" spans="2:5" s="47" customFormat="1" ht="11.25" x14ac:dyDescent="0.15">
      <c r="B69" s="62">
        <v>4313</v>
      </c>
      <c r="C69" s="64" t="s">
        <v>647</v>
      </c>
      <c r="D69" s="58">
        <v>0</v>
      </c>
    </row>
    <row r="70" spans="2:5" s="47" customFormat="1" ht="11.25" x14ac:dyDescent="0.15">
      <c r="B70" s="62">
        <v>4314</v>
      </c>
      <c r="C70" s="64" t="s">
        <v>648</v>
      </c>
      <c r="D70" s="58">
        <v>0</v>
      </c>
    </row>
    <row r="71" spans="2:5" s="47" customFormat="1" ht="11.25" x14ac:dyDescent="0.15">
      <c r="B71" s="62">
        <v>4315</v>
      </c>
      <c r="C71" s="64" t="s">
        <v>649</v>
      </c>
      <c r="D71" s="58">
        <v>0</v>
      </c>
    </row>
    <row r="72" spans="2:5" s="47" customFormat="1" ht="11.25" x14ac:dyDescent="0.15">
      <c r="B72" s="53">
        <v>4316</v>
      </c>
      <c r="C72" s="68" t="s">
        <v>650</v>
      </c>
      <c r="D72" s="58">
        <v>0</v>
      </c>
    </row>
    <row r="73" spans="2:5" s="47" customFormat="1" ht="22.5" x14ac:dyDescent="0.2">
      <c r="B73" s="53">
        <v>4317</v>
      </c>
      <c r="C73" s="65" t="s">
        <v>651</v>
      </c>
      <c r="D73" s="60">
        <v>0</v>
      </c>
    </row>
    <row r="74" spans="2:5" s="47" customFormat="1" ht="45" x14ac:dyDescent="0.15">
      <c r="B74" s="53">
        <v>4318</v>
      </c>
      <c r="C74" s="65" t="s">
        <v>652</v>
      </c>
      <c r="D74" s="58">
        <v>0</v>
      </c>
    </row>
    <row r="75" spans="2:5" s="47" customFormat="1" ht="11.25" x14ac:dyDescent="0.2">
      <c r="B75" s="53">
        <v>4319</v>
      </c>
      <c r="C75" s="56" t="s">
        <v>653</v>
      </c>
      <c r="D75" s="57">
        <v>475000</v>
      </c>
    </row>
    <row r="76" spans="2:5" s="47" customFormat="1" ht="11.25" x14ac:dyDescent="0.15">
      <c r="B76" s="53">
        <v>440</v>
      </c>
      <c r="C76" s="69" t="s">
        <v>654</v>
      </c>
      <c r="D76" s="58">
        <v>0</v>
      </c>
    </row>
    <row r="77" spans="2:5" s="47" customFormat="1" ht="11.25" x14ac:dyDescent="0.15">
      <c r="B77" s="53">
        <v>450</v>
      </c>
      <c r="C77" s="69" t="s">
        <v>655</v>
      </c>
      <c r="D77" s="58">
        <f>+D78+D81+D82+D83</f>
        <v>24000</v>
      </c>
    </row>
    <row r="78" spans="2:5" s="47" customFormat="1" ht="11.25" x14ac:dyDescent="0.15">
      <c r="B78" s="53">
        <v>4501</v>
      </c>
      <c r="C78" s="65" t="s">
        <v>602</v>
      </c>
      <c r="D78" s="58">
        <v>24000</v>
      </c>
    </row>
    <row r="79" spans="2:5" x14ac:dyDescent="0.15">
      <c r="B79" s="53">
        <v>45011</v>
      </c>
      <c r="C79" s="65" t="s">
        <v>110</v>
      </c>
      <c r="D79" s="58">
        <v>1</v>
      </c>
      <c r="E79" s="70"/>
    </row>
    <row r="80" spans="2:5" x14ac:dyDescent="0.2">
      <c r="B80" s="53">
        <v>45012</v>
      </c>
      <c r="C80" s="65" t="s">
        <v>656</v>
      </c>
      <c r="D80" s="57">
        <v>24000</v>
      </c>
      <c r="E80" s="70"/>
    </row>
    <row r="81" spans="2:53" x14ac:dyDescent="0.2">
      <c r="B81" s="53">
        <v>4502</v>
      </c>
      <c r="C81" s="56" t="s">
        <v>603</v>
      </c>
      <c r="D81" s="57">
        <v>0</v>
      </c>
      <c r="E81" s="70"/>
    </row>
    <row r="82" spans="2:53" x14ac:dyDescent="0.2">
      <c r="B82" s="53">
        <v>4503</v>
      </c>
      <c r="C82" s="56" t="s">
        <v>604</v>
      </c>
      <c r="D82" s="57">
        <v>0</v>
      </c>
      <c r="E82" s="70"/>
    </row>
    <row r="83" spans="2:53" x14ac:dyDescent="0.2">
      <c r="B83" s="53">
        <v>4504</v>
      </c>
      <c r="C83" s="56" t="s">
        <v>605</v>
      </c>
      <c r="D83" s="57">
        <v>0</v>
      </c>
      <c r="E83" s="70"/>
    </row>
    <row r="84" spans="2:53" s="47" customFormat="1" ht="33.75" x14ac:dyDescent="0.15">
      <c r="B84" s="53">
        <v>490</v>
      </c>
      <c r="C84" s="61" t="s">
        <v>657</v>
      </c>
      <c r="D84" s="58">
        <v>0</v>
      </c>
    </row>
    <row r="85" spans="2:53" s="47" customFormat="1" ht="11.25" x14ac:dyDescent="0.15">
      <c r="B85" s="44"/>
      <c r="C85" s="45"/>
      <c r="D85" s="46"/>
    </row>
    <row r="86" spans="2:53" s="43" customFormat="1" ht="12" x14ac:dyDescent="0.15">
      <c r="B86" s="48">
        <v>5</v>
      </c>
      <c r="C86" s="49" t="s">
        <v>658</v>
      </c>
      <c r="D86" s="50">
        <f>+D88+D99</f>
        <v>20000</v>
      </c>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row>
    <row r="87" spans="2:53" s="52" customFormat="1" ht="11.25" x14ac:dyDescent="0.15">
      <c r="B87" s="44"/>
      <c r="C87" s="51"/>
      <c r="D87" s="46"/>
    </row>
    <row r="88" spans="2:53" s="47" customFormat="1" ht="11.25" x14ac:dyDescent="0.15">
      <c r="B88" s="53">
        <v>510</v>
      </c>
      <c r="C88" s="53" t="s">
        <v>659</v>
      </c>
      <c r="D88" s="58">
        <f>+D89+D90+D93+D94+D97+D98</f>
        <v>20000</v>
      </c>
    </row>
    <row r="89" spans="2:53" s="47" customFormat="1" ht="11.25" x14ac:dyDescent="0.15">
      <c r="B89" s="53">
        <v>5101</v>
      </c>
      <c r="C89" s="65" t="s">
        <v>660</v>
      </c>
      <c r="D89" s="58">
        <v>0</v>
      </c>
    </row>
    <row r="90" spans="2:53" s="47" customFormat="1" ht="11.25" x14ac:dyDescent="0.15">
      <c r="B90" s="53">
        <v>5102</v>
      </c>
      <c r="C90" s="56" t="s">
        <v>661</v>
      </c>
      <c r="D90" s="58">
        <f>+D91+D92</f>
        <v>20000</v>
      </c>
    </row>
    <row r="91" spans="2:53" s="47" customFormat="1" ht="11.25" x14ac:dyDescent="0.15">
      <c r="B91" s="53">
        <v>51021</v>
      </c>
      <c r="C91" s="56" t="s">
        <v>662</v>
      </c>
      <c r="D91" s="58">
        <v>20000</v>
      </c>
    </row>
    <row r="92" spans="2:53" s="47" customFormat="1" ht="11.25" x14ac:dyDescent="0.15">
      <c r="B92" s="53">
        <v>51022</v>
      </c>
      <c r="C92" s="56" t="s">
        <v>663</v>
      </c>
      <c r="D92" s="58">
        <v>0</v>
      </c>
    </row>
    <row r="93" spans="2:53" s="47" customFormat="1" ht="11.25" x14ac:dyDescent="0.15">
      <c r="B93" s="53">
        <v>5103</v>
      </c>
      <c r="C93" s="65" t="s">
        <v>664</v>
      </c>
      <c r="D93" s="58">
        <v>0</v>
      </c>
    </row>
    <row r="94" spans="2:53" s="47" customFormat="1" ht="11.25" x14ac:dyDescent="0.15">
      <c r="B94" s="53">
        <v>5104</v>
      </c>
      <c r="C94" s="65" t="s">
        <v>665</v>
      </c>
      <c r="D94" s="58">
        <f>SUM(D95:D96)</f>
        <v>0</v>
      </c>
    </row>
    <row r="95" spans="2:53" s="47" customFormat="1" ht="11.25" x14ac:dyDescent="0.15">
      <c r="B95" s="53">
        <v>51041</v>
      </c>
      <c r="C95" s="65" t="s">
        <v>666</v>
      </c>
      <c r="D95" s="58">
        <v>0</v>
      </c>
    </row>
    <row r="96" spans="2:53" s="47" customFormat="1" ht="22.5" x14ac:dyDescent="0.15">
      <c r="B96" s="53">
        <v>51042</v>
      </c>
      <c r="C96" s="65" t="s">
        <v>667</v>
      </c>
      <c r="D96" s="58">
        <v>0</v>
      </c>
    </row>
    <row r="97" spans="2:53" s="47" customFormat="1" ht="22.5" x14ac:dyDescent="0.15">
      <c r="B97" s="53">
        <v>5105</v>
      </c>
      <c r="C97" s="65" t="s">
        <v>668</v>
      </c>
      <c r="D97" s="58">
        <v>0</v>
      </c>
    </row>
    <row r="98" spans="2:53" s="47" customFormat="1" ht="11.25" x14ac:dyDescent="0.15">
      <c r="B98" s="53">
        <v>5106</v>
      </c>
      <c r="C98" s="65" t="s">
        <v>669</v>
      </c>
      <c r="D98" s="58">
        <v>0</v>
      </c>
    </row>
    <row r="99" spans="2:53" s="47" customFormat="1" ht="33.75" x14ac:dyDescent="0.15">
      <c r="B99" s="53">
        <v>590</v>
      </c>
      <c r="C99" s="61" t="s">
        <v>670</v>
      </c>
      <c r="D99" s="58">
        <v>0</v>
      </c>
    </row>
    <row r="100" spans="2:53" s="47" customFormat="1" ht="11.25" x14ac:dyDescent="0.15">
      <c r="B100" s="71"/>
      <c r="C100" s="45"/>
      <c r="D100" s="46"/>
    </row>
    <row r="101" spans="2:53" s="43" customFormat="1" ht="12" x14ac:dyDescent="0.15">
      <c r="B101" s="48">
        <v>6</v>
      </c>
      <c r="C101" s="49" t="s">
        <v>671</v>
      </c>
      <c r="D101" s="50">
        <f>+D103+D110+D117+D113</f>
        <v>102000</v>
      </c>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row>
    <row r="102" spans="2:53" s="52" customFormat="1" ht="11.25" x14ac:dyDescent="0.15">
      <c r="B102" s="44"/>
      <c r="C102" s="51"/>
      <c r="D102" s="46"/>
    </row>
    <row r="103" spans="2:53" s="47" customFormat="1" ht="11.25" x14ac:dyDescent="0.15">
      <c r="B103" s="53">
        <v>610</v>
      </c>
      <c r="C103" s="53" t="s">
        <v>672</v>
      </c>
      <c r="D103" s="58">
        <f>SUM(D104:D109)</f>
        <v>102000</v>
      </c>
    </row>
    <row r="104" spans="2:53" s="47" customFormat="1" ht="11.25" x14ac:dyDescent="0.2">
      <c r="B104" s="53">
        <v>6101</v>
      </c>
      <c r="C104" s="56" t="s">
        <v>673</v>
      </c>
      <c r="D104" s="57">
        <v>2000</v>
      </c>
    </row>
    <row r="105" spans="2:53" s="47" customFormat="1" ht="11.25" x14ac:dyDescent="0.15">
      <c r="B105" s="53">
        <v>6102</v>
      </c>
      <c r="C105" s="56" t="s">
        <v>674</v>
      </c>
      <c r="D105" s="58">
        <v>0</v>
      </c>
    </row>
    <row r="106" spans="2:53" s="47" customFormat="1" ht="11.25" x14ac:dyDescent="0.15">
      <c r="B106" s="53">
        <v>6103</v>
      </c>
      <c r="C106" s="56" t="s">
        <v>675</v>
      </c>
      <c r="D106" s="58">
        <v>0</v>
      </c>
    </row>
    <row r="107" spans="2:53" s="47" customFormat="1" ht="33.75" x14ac:dyDescent="0.15">
      <c r="B107" s="53">
        <v>6104</v>
      </c>
      <c r="C107" s="65" t="s">
        <v>676</v>
      </c>
      <c r="D107" s="58">
        <v>0</v>
      </c>
    </row>
    <row r="108" spans="2:53" s="59" customFormat="1" ht="11.25" x14ac:dyDescent="0.15">
      <c r="B108" s="53">
        <v>6105</v>
      </c>
      <c r="C108" s="56" t="s">
        <v>677</v>
      </c>
      <c r="D108" s="58">
        <v>0</v>
      </c>
    </row>
    <row r="109" spans="2:53" s="47" customFormat="1" ht="11.25" x14ac:dyDescent="0.2">
      <c r="B109" s="53">
        <v>6106</v>
      </c>
      <c r="C109" s="56" t="s">
        <v>678</v>
      </c>
      <c r="D109" s="57">
        <v>100000</v>
      </c>
    </row>
    <row r="110" spans="2:53" s="59" customFormat="1" ht="11.25" x14ac:dyDescent="0.15">
      <c r="B110" s="53">
        <v>620</v>
      </c>
      <c r="C110" s="53" t="s">
        <v>679</v>
      </c>
      <c r="D110" s="58">
        <f>+D112+D111</f>
        <v>0</v>
      </c>
    </row>
    <row r="111" spans="2:53" s="59" customFormat="1" ht="11.25" x14ac:dyDescent="0.15">
      <c r="B111" s="53">
        <v>6201</v>
      </c>
      <c r="C111" s="72" t="s">
        <v>680</v>
      </c>
      <c r="D111" s="58">
        <v>0</v>
      </c>
    </row>
    <row r="112" spans="2:53" s="59" customFormat="1" ht="11.25" x14ac:dyDescent="0.15">
      <c r="B112" s="53">
        <v>6202</v>
      </c>
      <c r="C112" s="56" t="s">
        <v>681</v>
      </c>
      <c r="D112" s="58">
        <v>0</v>
      </c>
    </row>
    <row r="113" spans="2:53" s="59" customFormat="1" ht="11.25" x14ac:dyDescent="0.15">
      <c r="B113" s="53">
        <v>630</v>
      </c>
      <c r="C113" s="69" t="s">
        <v>682</v>
      </c>
      <c r="D113" s="58">
        <f>SUM(D114:D116)</f>
        <v>0</v>
      </c>
    </row>
    <row r="114" spans="2:53" s="59" customFormat="1" ht="11.25" x14ac:dyDescent="0.15">
      <c r="B114" s="53">
        <v>631</v>
      </c>
      <c r="C114" s="65" t="s">
        <v>602</v>
      </c>
      <c r="D114" s="58">
        <v>0</v>
      </c>
    </row>
    <row r="115" spans="2:53" s="59" customFormat="1" ht="11.25" x14ac:dyDescent="0.15">
      <c r="B115" s="53">
        <v>632</v>
      </c>
      <c r="C115" s="56" t="s">
        <v>603</v>
      </c>
      <c r="D115" s="58">
        <v>0</v>
      </c>
    </row>
    <row r="116" spans="2:53" s="59" customFormat="1" ht="11.25" x14ac:dyDescent="0.15">
      <c r="B116" s="53">
        <v>633</v>
      </c>
      <c r="C116" s="56" t="s">
        <v>604</v>
      </c>
      <c r="D116" s="58">
        <v>0</v>
      </c>
    </row>
    <row r="117" spans="2:53" s="47" customFormat="1" ht="33.75" x14ac:dyDescent="0.15">
      <c r="B117" s="53">
        <v>690</v>
      </c>
      <c r="C117" s="61" t="s">
        <v>683</v>
      </c>
      <c r="D117" s="58">
        <v>0</v>
      </c>
      <c r="G117" s="112"/>
      <c r="H117" s="112"/>
      <c r="I117" s="59"/>
      <c r="J117" s="94"/>
    </row>
    <row r="118" spans="2:53" s="47" customFormat="1" ht="11.25" x14ac:dyDescent="0.15">
      <c r="B118" s="44"/>
      <c r="C118" s="45"/>
      <c r="D118" s="46"/>
    </row>
    <row r="119" spans="2:53" s="43" customFormat="1" ht="33.75" x14ac:dyDescent="0.15">
      <c r="B119" s="48">
        <v>8</v>
      </c>
      <c r="C119" s="73" t="s">
        <v>684</v>
      </c>
      <c r="D119" s="50">
        <f>SUM(D121,D131,D135,D151,D155)</f>
        <v>141239583.16</v>
      </c>
      <c r="E119" s="42"/>
      <c r="F119" s="89"/>
      <c r="G119" s="73"/>
      <c r="H119" s="50"/>
      <c r="I119" s="42"/>
      <c r="J119" s="42"/>
      <c r="K119" s="42"/>
      <c r="L119" s="42"/>
      <c r="M119" s="42"/>
      <c r="N119" s="42"/>
      <c r="O119" s="42"/>
      <c r="P119" s="42"/>
      <c r="Q119" s="42"/>
      <c r="R119" s="42"/>
      <c r="S119" s="42"/>
      <c r="T119" s="42"/>
      <c r="U119" s="42"/>
      <c r="V119" s="42"/>
      <c r="W119" s="42"/>
      <c r="X119" s="42"/>
      <c r="Y119" s="42"/>
      <c r="Z119" s="42"/>
      <c r="AA119" s="42"/>
      <c r="AB119" s="42"/>
      <c r="AC119" s="42"/>
      <c r="AD119" s="42"/>
      <c r="AE119" s="42"/>
      <c r="AF119" s="42"/>
      <c r="AG119" s="42"/>
      <c r="AH119" s="42"/>
      <c r="AI119" s="42"/>
      <c r="AJ119" s="42"/>
      <c r="AK119" s="42"/>
      <c r="AL119" s="42"/>
      <c r="AM119" s="42"/>
      <c r="AN119" s="42"/>
      <c r="AO119" s="42"/>
      <c r="AP119" s="42"/>
      <c r="AQ119" s="42"/>
      <c r="AR119" s="42"/>
      <c r="AS119" s="42"/>
      <c r="AT119" s="42"/>
      <c r="AU119" s="42"/>
      <c r="AV119" s="42"/>
      <c r="AW119" s="42"/>
      <c r="AX119" s="42"/>
      <c r="AY119" s="42"/>
      <c r="AZ119" s="42"/>
      <c r="BA119" s="42"/>
    </row>
    <row r="120" spans="2:53" s="52" customFormat="1" ht="11.25" x14ac:dyDescent="0.15">
      <c r="B120" s="44"/>
      <c r="C120" s="51"/>
      <c r="D120" s="46"/>
      <c r="G120" s="51"/>
      <c r="H120" s="46"/>
    </row>
    <row r="121" spans="2:53" s="47" customFormat="1" ht="11.25" x14ac:dyDescent="0.15">
      <c r="B121" s="53">
        <v>810</v>
      </c>
      <c r="C121" s="53" t="s">
        <v>685</v>
      </c>
      <c r="D121" s="76">
        <f>SUM(D122:D130)</f>
        <v>46864658.520000011</v>
      </c>
      <c r="F121" s="90"/>
      <c r="G121" s="53"/>
      <c r="H121" s="76"/>
    </row>
    <row r="122" spans="2:53" s="47" customFormat="1" ht="11.25" x14ac:dyDescent="0.15">
      <c r="B122" s="53">
        <v>8101</v>
      </c>
      <c r="C122" s="56" t="s">
        <v>686</v>
      </c>
      <c r="D122" s="58">
        <v>28455940.620000001</v>
      </c>
      <c r="F122" s="46"/>
      <c r="G122" s="56"/>
      <c r="H122" s="58"/>
    </row>
    <row r="123" spans="2:53" s="47" customFormat="1" ht="11.25" x14ac:dyDescent="0.15">
      <c r="B123" s="53">
        <v>8102</v>
      </c>
      <c r="C123" s="56" t="s">
        <v>687</v>
      </c>
      <c r="D123" s="58">
        <v>1785250.9400000002</v>
      </c>
      <c r="F123" s="46"/>
      <c r="G123" s="56"/>
      <c r="H123" s="58"/>
    </row>
    <row r="124" spans="2:53" s="47" customFormat="1" ht="11.25" x14ac:dyDescent="0.15">
      <c r="B124" s="53">
        <v>8103</v>
      </c>
      <c r="C124" s="56" t="s">
        <v>688</v>
      </c>
      <c r="D124" s="58">
        <v>13043011.680000002</v>
      </c>
      <c r="F124" s="46"/>
      <c r="G124" s="56"/>
      <c r="H124" s="58"/>
    </row>
    <row r="125" spans="2:53" s="75" customFormat="1" ht="11.25" x14ac:dyDescent="0.2">
      <c r="B125" s="53">
        <v>8104</v>
      </c>
      <c r="C125" s="56" t="s">
        <v>690</v>
      </c>
      <c r="D125" s="58">
        <v>676426.28</v>
      </c>
      <c r="E125" s="47"/>
      <c r="F125" s="46"/>
      <c r="G125" s="56"/>
      <c r="H125" s="58"/>
      <c r="I125" s="74"/>
      <c r="J125" s="47"/>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row>
    <row r="126" spans="2:53" s="75" customFormat="1" ht="22.5" x14ac:dyDescent="0.2">
      <c r="B126" s="53">
        <v>8105</v>
      </c>
      <c r="C126" s="65" t="s">
        <v>691</v>
      </c>
      <c r="D126" s="58">
        <v>1092861.06</v>
      </c>
      <c r="E126" s="47"/>
      <c r="F126" s="46"/>
      <c r="G126" s="65"/>
      <c r="H126" s="58"/>
      <c r="I126" s="74"/>
      <c r="J126" s="47"/>
      <c r="K126" s="74"/>
      <c r="L126" s="74"/>
      <c r="M126" s="74"/>
      <c r="N126" s="74"/>
      <c r="O126" s="74"/>
      <c r="P126" s="74"/>
      <c r="Q126" s="74"/>
      <c r="R126" s="74"/>
      <c r="S126" s="74"/>
      <c r="T126" s="74"/>
      <c r="U126" s="74"/>
      <c r="V126" s="74"/>
      <c r="W126" s="74"/>
      <c r="X126" s="74"/>
      <c r="Y126" s="74"/>
      <c r="Z126" s="74"/>
      <c r="AA126" s="74"/>
      <c r="AB126" s="74"/>
      <c r="AC126" s="74"/>
      <c r="AD126" s="74"/>
      <c r="AE126" s="74"/>
      <c r="AF126" s="74"/>
      <c r="AG126" s="74"/>
      <c r="AH126" s="74"/>
      <c r="AI126" s="74"/>
      <c r="AJ126" s="74"/>
      <c r="AK126" s="74"/>
      <c r="AL126" s="74"/>
      <c r="AM126" s="74"/>
      <c r="AN126" s="74"/>
      <c r="AO126" s="74"/>
      <c r="AP126" s="74"/>
      <c r="AQ126" s="74"/>
      <c r="AR126" s="74"/>
      <c r="AS126" s="74"/>
      <c r="AT126" s="74"/>
      <c r="AU126" s="74"/>
      <c r="AV126" s="74"/>
      <c r="AW126" s="74"/>
    </row>
    <row r="127" spans="2:53" s="75" customFormat="1" ht="11.25" x14ac:dyDescent="0.2">
      <c r="B127" s="53">
        <v>8106</v>
      </c>
      <c r="C127" s="56" t="s">
        <v>693</v>
      </c>
      <c r="D127" s="58">
        <v>6007.02</v>
      </c>
      <c r="E127" s="47"/>
      <c r="F127" s="46"/>
      <c r="G127" s="56"/>
      <c r="H127" s="58"/>
      <c r="I127" s="74"/>
      <c r="J127" s="47"/>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row>
    <row r="128" spans="2:53" s="47" customFormat="1" ht="11.25" x14ac:dyDescent="0.15">
      <c r="B128" s="53">
        <v>81010</v>
      </c>
      <c r="C128" s="56" t="s">
        <v>695</v>
      </c>
      <c r="D128" s="58">
        <v>0</v>
      </c>
      <c r="F128" s="46"/>
      <c r="G128" s="56"/>
      <c r="H128" s="58"/>
    </row>
    <row r="129" spans="2:10" s="47" customFormat="1" ht="11.25" x14ac:dyDescent="0.15">
      <c r="B129" s="53">
        <v>81011</v>
      </c>
      <c r="C129" s="56" t="s">
        <v>696</v>
      </c>
      <c r="D129" s="58">
        <v>1788803</v>
      </c>
      <c r="F129" s="46"/>
      <c r="G129" s="56"/>
      <c r="H129" s="58"/>
    </row>
    <row r="130" spans="2:10" s="47" customFormat="1" ht="11.25" x14ac:dyDescent="0.15">
      <c r="B130" s="53">
        <v>81012</v>
      </c>
      <c r="C130" s="56" t="s">
        <v>730</v>
      </c>
      <c r="D130" s="58">
        <v>16357.92</v>
      </c>
      <c r="F130" s="46"/>
      <c r="G130" s="56"/>
      <c r="H130" s="58"/>
    </row>
    <row r="131" spans="2:10" x14ac:dyDescent="0.15">
      <c r="B131" s="53">
        <v>820</v>
      </c>
      <c r="C131" s="53" t="s">
        <v>697</v>
      </c>
      <c r="D131" s="76">
        <f>+D132</f>
        <v>93954906</v>
      </c>
      <c r="E131" s="47"/>
      <c r="F131" s="90"/>
      <c r="G131" s="53"/>
      <c r="H131" s="76"/>
      <c r="J131" s="47"/>
    </row>
    <row r="132" spans="2:10" x14ac:dyDescent="0.15">
      <c r="B132" s="53">
        <v>8201</v>
      </c>
      <c r="C132" s="56" t="s">
        <v>698</v>
      </c>
      <c r="D132" s="58">
        <f>SUM(D133:D134)</f>
        <v>93954906</v>
      </c>
      <c r="E132" s="47"/>
      <c r="F132" s="46"/>
      <c r="G132" s="56"/>
      <c r="H132" s="58"/>
      <c r="J132" s="47"/>
    </row>
    <row r="133" spans="2:10" ht="22.5" x14ac:dyDescent="0.15">
      <c r="B133" s="77">
        <v>82011</v>
      </c>
      <c r="C133" s="65" t="s">
        <v>699</v>
      </c>
      <c r="D133" s="58">
        <v>17623979</v>
      </c>
      <c r="E133" s="47"/>
      <c r="F133" s="46"/>
      <c r="G133" s="65"/>
      <c r="H133" s="58"/>
      <c r="J133" s="47"/>
    </row>
    <row r="134" spans="2:10" ht="22.5" x14ac:dyDescent="0.15">
      <c r="B134" s="77">
        <v>82012</v>
      </c>
      <c r="C134" s="65" t="s">
        <v>700</v>
      </c>
      <c r="D134" s="58">
        <v>76330927</v>
      </c>
      <c r="E134" s="47"/>
      <c r="F134" s="46"/>
      <c r="G134" s="65"/>
      <c r="H134" s="58"/>
      <c r="J134" s="47"/>
    </row>
    <row r="135" spans="2:10" x14ac:dyDescent="0.15">
      <c r="B135" s="53">
        <v>830</v>
      </c>
      <c r="C135" s="53" t="s">
        <v>701</v>
      </c>
      <c r="D135" s="76">
        <f>SUM(D136:D144)</f>
        <v>0</v>
      </c>
      <c r="F135" s="90"/>
      <c r="G135" s="53"/>
      <c r="H135" s="76"/>
      <c r="J135" s="47"/>
    </row>
    <row r="136" spans="2:10" x14ac:dyDescent="0.15">
      <c r="B136" s="53">
        <v>8301</v>
      </c>
      <c r="C136" s="78" t="s">
        <v>702</v>
      </c>
      <c r="D136" s="58">
        <v>0</v>
      </c>
      <c r="F136" s="46"/>
      <c r="G136" s="78"/>
      <c r="H136" s="58"/>
      <c r="J136" s="47"/>
    </row>
    <row r="137" spans="2:10" x14ac:dyDescent="0.15">
      <c r="B137" s="53">
        <v>8302</v>
      </c>
      <c r="C137" s="78" t="s">
        <v>703</v>
      </c>
      <c r="D137" s="58">
        <v>0</v>
      </c>
      <c r="F137" s="46"/>
      <c r="G137" s="78"/>
      <c r="H137" s="58"/>
      <c r="J137" s="47"/>
    </row>
    <row r="138" spans="2:10" x14ac:dyDescent="0.15">
      <c r="B138" s="53">
        <v>8303</v>
      </c>
      <c r="C138" s="78" t="s">
        <v>704</v>
      </c>
      <c r="D138" s="58">
        <v>0</v>
      </c>
      <c r="F138" s="46"/>
      <c r="G138" s="78"/>
      <c r="H138" s="58"/>
      <c r="J138" s="47"/>
    </row>
    <row r="139" spans="2:10" x14ac:dyDescent="0.15">
      <c r="B139" s="53">
        <v>8304</v>
      </c>
      <c r="C139" s="78" t="s">
        <v>705</v>
      </c>
      <c r="D139" s="58">
        <v>0</v>
      </c>
      <c r="F139" s="46"/>
      <c r="G139" s="78"/>
      <c r="H139" s="58"/>
      <c r="J139" s="47"/>
    </row>
    <row r="140" spans="2:10" x14ac:dyDescent="0.15">
      <c r="B140" s="53">
        <v>8305</v>
      </c>
      <c r="C140" s="78" t="s">
        <v>727</v>
      </c>
      <c r="D140" s="58">
        <v>0</v>
      </c>
      <c r="F140" s="46"/>
      <c r="G140" s="78"/>
      <c r="H140" s="58"/>
      <c r="J140" s="47"/>
    </row>
    <row r="141" spans="2:10" x14ac:dyDescent="0.15">
      <c r="B141" s="53">
        <v>8306</v>
      </c>
      <c r="C141" s="78"/>
      <c r="D141" s="58">
        <v>0</v>
      </c>
      <c r="F141" s="46"/>
      <c r="G141" s="78"/>
      <c r="H141" s="58"/>
      <c r="J141" s="47"/>
    </row>
    <row r="142" spans="2:10" x14ac:dyDescent="0.15">
      <c r="B142" s="53">
        <v>8307</v>
      </c>
      <c r="C142" s="78"/>
      <c r="D142" s="58">
        <v>0</v>
      </c>
      <c r="F142" s="46"/>
      <c r="G142" s="78"/>
      <c r="H142" s="58"/>
      <c r="J142" s="47"/>
    </row>
    <row r="143" spans="2:10" x14ac:dyDescent="0.15">
      <c r="B143" s="53">
        <v>8308</v>
      </c>
      <c r="C143" s="78"/>
      <c r="D143" s="58">
        <v>0</v>
      </c>
      <c r="F143" s="46"/>
      <c r="G143" s="78"/>
      <c r="H143" s="58"/>
      <c r="J143" s="47"/>
    </row>
    <row r="144" spans="2:10" x14ac:dyDescent="0.15">
      <c r="B144" s="53">
        <v>8310</v>
      </c>
      <c r="C144" s="53" t="s">
        <v>706</v>
      </c>
      <c r="D144" s="76">
        <f>SUM(D145:D150)</f>
        <v>0</v>
      </c>
      <c r="F144" s="90"/>
      <c r="G144" s="53"/>
      <c r="H144" s="76"/>
      <c r="J144" s="47"/>
    </row>
    <row r="145" spans="2:53" x14ac:dyDescent="0.15">
      <c r="B145" s="53">
        <v>83101</v>
      </c>
      <c r="C145" s="78" t="s">
        <v>731</v>
      </c>
      <c r="D145" s="58">
        <v>0</v>
      </c>
      <c r="F145" s="46"/>
      <c r="G145" s="78"/>
      <c r="H145" s="58"/>
      <c r="J145" s="47"/>
    </row>
    <row r="146" spans="2:53" x14ac:dyDescent="0.15">
      <c r="B146" s="53">
        <v>83102</v>
      </c>
      <c r="C146" s="78" t="s">
        <v>733</v>
      </c>
      <c r="D146" s="58">
        <v>0</v>
      </c>
      <c r="F146" s="46"/>
      <c r="G146" s="78"/>
      <c r="H146" s="58"/>
      <c r="J146" s="47"/>
    </row>
    <row r="147" spans="2:53" x14ac:dyDescent="0.15">
      <c r="B147" s="53">
        <v>83103</v>
      </c>
      <c r="C147" s="78" t="s">
        <v>732</v>
      </c>
      <c r="D147" s="58">
        <v>0</v>
      </c>
      <c r="F147" s="46"/>
      <c r="G147" s="78"/>
      <c r="H147" s="58"/>
      <c r="J147" s="47"/>
    </row>
    <row r="148" spans="2:53" x14ac:dyDescent="0.15">
      <c r="B148" s="53">
        <v>83104</v>
      </c>
      <c r="C148" s="78" t="s">
        <v>728</v>
      </c>
      <c r="D148" s="58">
        <v>0</v>
      </c>
      <c r="F148" s="46"/>
      <c r="G148" s="78"/>
      <c r="H148" s="58"/>
      <c r="J148" s="47"/>
    </row>
    <row r="149" spans="2:53" x14ac:dyDescent="0.15">
      <c r="B149" s="77">
        <v>83107</v>
      </c>
      <c r="C149" s="79" t="s">
        <v>707</v>
      </c>
      <c r="D149" s="58">
        <v>0</v>
      </c>
      <c r="F149" s="46"/>
      <c r="G149" s="79"/>
      <c r="H149" s="58"/>
      <c r="J149" s="47"/>
    </row>
    <row r="150" spans="2:53" x14ac:dyDescent="0.15">
      <c r="B150" s="77">
        <v>83108</v>
      </c>
      <c r="C150" s="79" t="s">
        <v>708</v>
      </c>
      <c r="D150" s="58">
        <v>0</v>
      </c>
      <c r="F150" s="46"/>
      <c r="G150" s="79"/>
      <c r="H150" s="58"/>
      <c r="J150" s="47"/>
    </row>
    <row r="151" spans="2:53" x14ac:dyDescent="0.15">
      <c r="B151" s="53">
        <v>840</v>
      </c>
      <c r="C151" s="53" t="s">
        <v>709</v>
      </c>
      <c r="D151" s="76">
        <f>SUM(D152:D154)</f>
        <v>420018.64</v>
      </c>
      <c r="F151" s="90"/>
      <c r="G151" s="53"/>
      <c r="H151" s="76"/>
      <c r="J151" s="47"/>
    </row>
    <row r="152" spans="2:53" x14ac:dyDescent="0.15">
      <c r="B152" s="53">
        <v>8401</v>
      </c>
      <c r="C152" s="78" t="s">
        <v>692</v>
      </c>
      <c r="D152" s="58">
        <v>348256.64</v>
      </c>
      <c r="F152" s="46"/>
      <c r="G152" s="78"/>
      <c r="H152" s="58"/>
      <c r="J152" s="47"/>
    </row>
    <row r="153" spans="2:53" x14ac:dyDescent="0.15">
      <c r="B153" s="53">
        <v>8402</v>
      </c>
      <c r="C153" s="78" t="s">
        <v>694</v>
      </c>
      <c r="D153" s="58">
        <v>68332.900000000009</v>
      </c>
      <c r="F153" s="46"/>
      <c r="G153" s="78"/>
      <c r="H153" s="58"/>
      <c r="J153" s="47"/>
    </row>
    <row r="154" spans="2:53" x14ac:dyDescent="0.15">
      <c r="B154" s="53">
        <v>8403</v>
      </c>
      <c r="C154" s="78" t="s">
        <v>689</v>
      </c>
      <c r="D154" s="58">
        <v>3429.1000000000004</v>
      </c>
      <c r="F154" s="46"/>
      <c r="G154" s="78"/>
      <c r="H154" s="58"/>
      <c r="J154" s="47"/>
    </row>
    <row r="155" spans="2:53" x14ac:dyDescent="0.15">
      <c r="B155" s="53">
        <v>850</v>
      </c>
      <c r="C155" s="53" t="s">
        <v>710</v>
      </c>
      <c r="D155" s="58">
        <f>SUM(D156)</f>
        <v>0</v>
      </c>
      <c r="F155" s="93"/>
      <c r="G155" s="53"/>
      <c r="H155" s="58"/>
      <c r="J155" s="47"/>
    </row>
    <row r="156" spans="2:53" ht="22.5" x14ac:dyDescent="0.15">
      <c r="B156" s="53">
        <v>8501</v>
      </c>
      <c r="C156" s="80" t="s">
        <v>711</v>
      </c>
      <c r="D156" s="58">
        <v>0</v>
      </c>
      <c r="G156" s="80"/>
      <c r="H156" s="58"/>
      <c r="J156" s="47"/>
    </row>
    <row r="157" spans="2:53" x14ac:dyDescent="0.15">
      <c r="B157" s="53"/>
      <c r="C157" s="78"/>
      <c r="D157" s="58"/>
    </row>
    <row r="158" spans="2:53" s="47" customFormat="1" ht="11.25" x14ac:dyDescent="0.15">
      <c r="B158" s="44"/>
      <c r="C158" s="45"/>
      <c r="D158" s="46"/>
    </row>
    <row r="159" spans="2:53" s="43" customFormat="1" ht="12" x14ac:dyDescent="0.15">
      <c r="B159" s="48">
        <v>0</v>
      </c>
      <c r="C159" s="49" t="s">
        <v>712</v>
      </c>
      <c r="D159" s="50">
        <f>SUM(D161)</f>
        <v>0</v>
      </c>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c r="AH159" s="42"/>
      <c r="AI159" s="42"/>
      <c r="AJ159" s="42"/>
      <c r="AK159" s="42"/>
      <c r="AL159" s="42"/>
      <c r="AM159" s="42"/>
      <c r="AN159" s="42"/>
      <c r="AO159" s="42"/>
      <c r="AP159" s="42"/>
      <c r="AQ159" s="42"/>
      <c r="AR159" s="42"/>
      <c r="AS159" s="42"/>
      <c r="AT159" s="42"/>
      <c r="AU159" s="42"/>
      <c r="AV159" s="42"/>
      <c r="AW159" s="42"/>
      <c r="AX159" s="42"/>
      <c r="AY159" s="42"/>
      <c r="AZ159" s="42"/>
      <c r="BA159" s="42"/>
    </row>
    <row r="160" spans="2:53" s="52" customFormat="1" ht="11.25" x14ac:dyDescent="0.15">
      <c r="B160" s="44"/>
      <c r="C160" s="51"/>
      <c r="D160" s="46"/>
    </row>
    <row r="161" spans="1:7" x14ac:dyDescent="0.15">
      <c r="B161" s="81" t="s">
        <v>713</v>
      </c>
      <c r="C161" s="53" t="s">
        <v>714</v>
      </c>
      <c r="D161" s="58">
        <f>SUM(D162)</f>
        <v>0</v>
      </c>
    </row>
    <row r="162" spans="1:7" ht="45" x14ac:dyDescent="0.15">
      <c r="B162" s="82" t="s">
        <v>715</v>
      </c>
      <c r="C162" s="65" t="s">
        <v>716</v>
      </c>
      <c r="D162" s="58">
        <v>0</v>
      </c>
    </row>
    <row r="163" spans="1:7" x14ac:dyDescent="0.15">
      <c r="B163" s="47"/>
      <c r="C163" s="47"/>
      <c r="D163" s="47"/>
    </row>
    <row r="164" spans="1:7" s="47" customFormat="1" ht="11.25" x14ac:dyDescent="0.15">
      <c r="B164" s="111" t="s">
        <v>717</v>
      </c>
      <c r="C164" s="111"/>
      <c r="D164" s="83">
        <f>SUM(D159,D119,D101,D86,D40,D28,D6)</f>
        <v>143308588.16</v>
      </c>
    </row>
    <row r="165" spans="1:7" s="47" customFormat="1" ht="11.25" x14ac:dyDescent="0.15">
      <c r="B165" s="84"/>
    </row>
    <row r="166" spans="1:7" x14ac:dyDescent="0.15">
      <c r="A166" s="85"/>
      <c r="B166" s="86" t="s">
        <v>718</v>
      </c>
      <c r="C166" s="47"/>
      <c r="D166" s="47"/>
    </row>
    <row r="167" spans="1:7" x14ac:dyDescent="0.15">
      <c r="A167" s="85"/>
      <c r="B167" s="86"/>
      <c r="C167" s="47"/>
      <c r="D167" s="47"/>
    </row>
    <row r="168" spans="1:7" x14ac:dyDescent="0.15">
      <c r="B168" s="47"/>
      <c r="C168" s="78" t="s">
        <v>719</v>
      </c>
      <c r="D168" s="92">
        <f>+D6+D28+D40+D86+D101</f>
        <v>2069005</v>
      </c>
      <c r="F168" s="88"/>
    </row>
    <row r="169" spans="1:7" x14ac:dyDescent="0.15">
      <c r="B169" s="47"/>
      <c r="C169" s="78" t="s">
        <v>685</v>
      </c>
      <c r="D169" s="92">
        <f>+D121</f>
        <v>46864658.520000011</v>
      </c>
      <c r="F169" s="88"/>
    </row>
    <row r="170" spans="1:7" x14ac:dyDescent="0.15">
      <c r="B170" s="47"/>
      <c r="C170" s="78" t="s">
        <v>720</v>
      </c>
      <c r="D170" s="92">
        <f>+D133</f>
        <v>17623979</v>
      </c>
      <c r="F170" s="88"/>
    </row>
    <row r="171" spans="1:7" x14ac:dyDescent="0.15">
      <c r="B171" s="47"/>
      <c r="C171" s="78" t="s">
        <v>721</v>
      </c>
      <c r="D171" s="92">
        <f>+D134</f>
        <v>76330927</v>
      </c>
      <c r="F171" s="88"/>
    </row>
    <row r="172" spans="1:7" x14ac:dyDescent="0.15">
      <c r="B172" s="47"/>
      <c r="C172" s="78" t="s">
        <v>709</v>
      </c>
      <c r="D172" s="92">
        <f>+D151</f>
        <v>420018.64</v>
      </c>
      <c r="F172" s="88"/>
    </row>
    <row r="173" spans="1:7" x14ac:dyDescent="0.15">
      <c r="B173" s="47"/>
      <c r="C173" s="91"/>
      <c r="D173" s="47"/>
      <c r="F173" s="88"/>
    </row>
    <row r="174" spans="1:7" x14ac:dyDescent="0.15">
      <c r="B174" s="47"/>
      <c r="C174" s="47"/>
      <c r="D174" s="47"/>
    </row>
    <row r="175" spans="1:7" x14ac:dyDescent="0.15">
      <c r="B175" s="47"/>
      <c r="C175" s="47" t="s">
        <v>722</v>
      </c>
      <c r="D175" s="47">
        <f>SUM(D168:D174)</f>
        <v>143308588.16</v>
      </c>
      <c r="F175" s="47"/>
      <c r="G175" s="47"/>
    </row>
    <row r="176" spans="1:7" x14ac:dyDescent="0.15">
      <c r="B176" s="47"/>
      <c r="C176" s="47"/>
      <c r="D176" s="47"/>
    </row>
    <row r="177" spans="2:4" x14ac:dyDescent="0.15">
      <c r="B177" s="47"/>
      <c r="C177" s="47"/>
    </row>
    <row r="178" spans="2:4" x14ac:dyDescent="0.15">
      <c r="B178" s="47"/>
      <c r="C178" s="47"/>
    </row>
    <row r="179" spans="2:4" x14ac:dyDescent="0.15">
      <c r="B179" s="47"/>
      <c r="C179" s="47"/>
      <c r="D179" s="37"/>
    </row>
    <row r="180" spans="2:4" x14ac:dyDescent="0.15">
      <c r="B180" s="47"/>
      <c r="C180" s="47"/>
      <c r="D180" s="37"/>
    </row>
    <row r="181" spans="2:4" x14ac:dyDescent="0.15">
      <c r="B181" s="47"/>
      <c r="C181" s="47"/>
      <c r="D181" s="37"/>
    </row>
    <row r="182" spans="2:4" x14ac:dyDescent="0.15">
      <c r="B182" s="47"/>
      <c r="C182" s="47"/>
      <c r="D182" s="37"/>
    </row>
    <row r="183" spans="2:4" x14ac:dyDescent="0.15">
      <c r="B183" s="47"/>
      <c r="C183" s="47"/>
      <c r="D183" s="37"/>
    </row>
    <row r="184" spans="2:4" x14ac:dyDescent="0.15">
      <c r="B184" s="47"/>
      <c r="C184" s="47"/>
      <c r="D184" s="37"/>
    </row>
    <row r="185" spans="2:4" x14ac:dyDescent="0.15">
      <c r="B185" s="47"/>
      <c r="C185" s="47"/>
      <c r="D185" s="37"/>
    </row>
    <row r="186" spans="2:4" x14ac:dyDescent="0.15">
      <c r="B186" s="47"/>
      <c r="C186" s="47"/>
      <c r="D186" s="37"/>
    </row>
    <row r="187" spans="2:4" x14ac:dyDescent="0.15">
      <c r="B187" s="47"/>
      <c r="C187" s="47"/>
      <c r="D187" s="37"/>
    </row>
    <row r="188" spans="2:4" x14ac:dyDescent="0.15">
      <c r="B188" s="47"/>
      <c r="C188" s="47"/>
      <c r="D188" s="37"/>
    </row>
    <row r="189" spans="2:4" x14ac:dyDescent="0.15">
      <c r="B189" s="47"/>
      <c r="C189" s="47"/>
      <c r="D189" s="37"/>
    </row>
  </sheetData>
  <protectedRanges>
    <protectedRange sqref="D28:D29 D25" name="Rango2_4_1"/>
    <protectedRange sqref="D13:D18" name="Rango1_1_1_1"/>
    <protectedRange sqref="D21:D24" name="Rango2_1_1_1"/>
    <protectedRange sqref="D26:D27" name="Rango2_2_1_1"/>
    <protectedRange sqref="D30:D37" name="Rango2_3_1_1"/>
  </protectedRanges>
  <mergeCells count="4">
    <mergeCell ref="B1:D1"/>
    <mergeCell ref="B2:D2"/>
    <mergeCell ref="B164:C164"/>
    <mergeCell ref="G117:H117"/>
  </mergeCells>
  <printOptions horizontalCentered="1"/>
  <pageMargins left="0.31496062992125984" right="0.11811023622047245" top="1.1417322834645669" bottom="0.15748031496062992" header="0.31496062992125984" footer="0.11811023622047245"/>
  <pageSetup scale="86" orientation="portrait" r:id="rId1"/>
  <rowBreaks count="1" manualBreakCount="1">
    <brk id="115"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87"/>
  <sheetViews>
    <sheetView showGridLines="0" topLeftCell="A159" zoomScaleNormal="100" workbookViewId="0">
      <selection activeCell="F158" sqref="F158"/>
    </sheetView>
  </sheetViews>
  <sheetFormatPr baseColWidth="10" defaultColWidth="11.5" defaultRowHeight="10.5" x14ac:dyDescent="0.15"/>
  <cols>
    <col min="1" max="1" width="1.5" style="5" customWidth="1"/>
    <col min="2" max="2" width="9.83203125" style="18" customWidth="1"/>
    <col min="3" max="3" width="47.33203125" style="34" customWidth="1"/>
    <col min="4" max="4" width="18.33203125" style="5" customWidth="1"/>
    <col min="5" max="5" width="15.5" style="5" customWidth="1"/>
    <col min="6" max="6" width="18.6640625" style="5" bestFit="1" customWidth="1"/>
    <col min="7" max="7" width="17.33203125" style="5" customWidth="1"/>
    <col min="8" max="8" width="16" style="5" customWidth="1"/>
    <col min="9" max="9" width="19.1640625" style="5" hidden="1" customWidth="1"/>
    <col min="10" max="10" width="18" style="5" hidden="1" customWidth="1"/>
    <col min="11" max="11" width="0.33203125" style="5" customWidth="1"/>
    <col min="12" max="12" width="1.6640625" style="5" customWidth="1"/>
    <col min="13" max="13" width="15.1640625" style="5" bestFit="1" customWidth="1"/>
    <col min="14" max="16384" width="11.5" style="5"/>
  </cols>
  <sheetData>
    <row r="1" spans="2:13" ht="22.5" customHeight="1" x14ac:dyDescent="0.15">
      <c r="B1" s="102" t="s">
        <v>724</v>
      </c>
      <c r="C1" s="102"/>
      <c r="D1" s="102"/>
      <c r="E1" s="102"/>
      <c r="F1" s="102"/>
      <c r="G1" s="102"/>
      <c r="H1" s="102"/>
      <c r="I1" s="7"/>
    </row>
    <row r="2" spans="2:13" ht="18" customHeight="1" x14ac:dyDescent="0.15">
      <c r="B2" s="102" t="s">
        <v>741</v>
      </c>
      <c r="C2" s="102"/>
      <c r="D2" s="102"/>
      <c r="E2" s="102"/>
      <c r="F2" s="102"/>
      <c r="G2" s="102"/>
      <c r="H2" s="102"/>
      <c r="I2" s="7"/>
    </row>
    <row r="3" spans="2:13" ht="9.75" customHeight="1" x14ac:dyDescent="0.15">
      <c r="B3" s="8"/>
      <c r="C3" s="27"/>
    </row>
    <row r="4" spans="2:13" ht="15.75" x14ac:dyDescent="0.15">
      <c r="B4" s="95" t="s">
        <v>0</v>
      </c>
      <c r="C4" s="11" t="s">
        <v>1</v>
      </c>
      <c r="D4" s="11" t="s">
        <v>2</v>
      </c>
      <c r="E4" s="11" t="s">
        <v>3</v>
      </c>
      <c r="F4" s="11" t="s">
        <v>4</v>
      </c>
      <c r="G4" s="11" t="s">
        <v>459</v>
      </c>
      <c r="H4" s="11" t="s">
        <v>5</v>
      </c>
      <c r="I4" s="11" t="s">
        <v>734</v>
      </c>
      <c r="J4" s="11" t="s">
        <v>735</v>
      </c>
      <c r="K4" s="11" t="s">
        <v>736</v>
      </c>
    </row>
    <row r="5" spans="2:13" ht="39" customHeight="1" x14ac:dyDescent="0.15">
      <c r="B5" s="103" t="s">
        <v>6</v>
      </c>
      <c r="C5" s="104" t="s">
        <v>7</v>
      </c>
      <c r="D5" s="101" t="s">
        <v>742</v>
      </c>
      <c r="E5" s="101" t="s">
        <v>743</v>
      </c>
      <c r="F5" s="101" t="s">
        <v>502</v>
      </c>
      <c r="G5" s="101" t="s">
        <v>744</v>
      </c>
      <c r="H5" s="101" t="s">
        <v>745</v>
      </c>
      <c r="I5" s="101" t="s">
        <v>731</v>
      </c>
      <c r="J5" s="101" t="s">
        <v>733</v>
      </c>
      <c r="K5" s="101" t="s">
        <v>737</v>
      </c>
    </row>
    <row r="6" spans="2:13" ht="9.75" customHeight="1" x14ac:dyDescent="0.15">
      <c r="B6" s="103"/>
      <c r="C6" s="104"/>
      <c r="D6" s="101"/>
      <c r="E6" s="101"/>
      <c r="F6" s="101"/>
      <c r="G6" s="101"/>
      <c r="H6" s="101"/>
      <c r="I6" s="101"/>
      <c r="J6" s="101"/>
      <c r="K6" s="101"/>
    </row>
    <row r="7" spans="2:13" ht="19.899999999999999" customHeight="1" x14ac:dyDescent="0.15">
      <c r="B7" s="21">
        <v>10000</v>
      </c>
      <c r="C7" s="28" t="s">
        <v>8</v>
      </c>
      <c r="D7" s="22">
        <f>SUM(D8,D13,D18,D25,D32)</f>
        <v>40358352.869799994</v>
      </c>
      <c r="E7" s="22">
        <f t="shared" ref="E7:H7" si="0">SUM(E8,E13,E18,E25,E32)</f>
        <v>0</v>
      </c>
      <c r="F7" s="22">
        <f t="shared" si="0"/>
        <v>25459373.866156399</v>
      </c>
      <c r="G7" s="22">
        <f t="shared" si="0"/>
        <v>14898979.003643598</v>
      </c>
      <c r="H7" s="22">
        <f t="shared" si="0"/>
        <v>0</v>
      </c>
      <c r="I7" s="22"/>
      <c r="J7" s="22"/>
      <c r="K7" s="22"/>
    </row>
    <row r="8" spans="2:13" ht="33.75" customHeight="1" x14ac:dyDescent="0.15">
      <c r="B8" s="21">
        <v>11000</v>
      </c>
      <c r="C8" s="28" t="s">
        <v>9</v>
      </c>
      <c r="D8" s="22">
        <f>D9+D11</f>
        <v>32259842.089199997</v>
      </c>
      <c r="E8" s="22">
        <f t="shared" ref="E8:H8" si="1">E9+E11</f>
        <v>0</v>
      </c>
      <c r="F8" s="22">
        <f t="shared" si="1"/>
        <v>18543241.2152</v>
      </c>
      <c r="G8" s="22">
        <f>+G9+G11</f>
        <v>13716600.873999998</v>
      </c>
      <c r="H8" s="22">
        <f t="shared" si="1"/>
        <v>0</v>
      </c>
      <c r="I8" s="22"/>
      <c r="J8" s="22"/>
      <c r="K8" s="22"/>
    </row>
    <row r="9" spans="2:13" ht="20.25" customHeight="1" x14ac:dyDescent="0.15">
      <c r="B9" s="23" t="s">
        <v>10</v>
      </c>
      <c r="C9" s="29" t="s">
        <v>11</v>
      </c>
      <c r="D9" s="24">
        <f>SUM(D10)</f>
        <v>4200465.8556000004</v>
      </c>
      <c r="E9" s="24">
        <f t="shared" ref="E9:H9" si="2">SUM(E10)</f>
        <v>0</v>
      </c>
      <c r="F9" s="24">
        <f t="shared" si="2"/>
        <v>2325271.7456</v>
      </c>
      <c r="G9" s="24">
        <f t="shared" si="2"/>
        <v>1875194.11</v>
      </c>
      <c r="H9" s="24">
        <f t="shared" si="2"/>
        <v>0</v>
      </c>
      <c r="I9" s="24"/>
      <c r="J9" s="24"/>
      <c r="K9" s="24"/>
    </row>
    <row r="10" spans="2:13" ht="19.899999999999999" customHeight="1" x14ac:dyDescent="0.15">
      <c r="B10" s="13">
        <v>11101</v>
      </c>
      <c r="C10" s="30" t="s">
        <v>12</v>
      </c>
      <c r="D10" s="14">
        <f>SUM(E10:K10)</f>
        <v>4200465.8556000004</v>
      </c>
      <c r="E10" s="14">
        <v>0</v>
      </c>
      <c r="F10" s="14">
        <f>2411360*1.057*1.03-300000</f>
        <v>2325271.7456</v>
      </c>
      <c r="G10" s="96">
        <v>1875194.11</v>
      </c>
      <c r="H10" s="14">
        <v>0</v>
      </c>
      <c r="I10" s="14"/>
      <c r="J10" s="14"/>
      <c r="K10" s="14"/>
    </row>
    <row r="11" spans="2:13" ht="21.75" customHeight="1" x14ac:dyDescent="0.15">
      <c r="B11" s="23" t="s">
        <v>13</v>
      </c>
      <c r="C11" s="29" t="s">
        <v>14</v>
      </c>
      <c r="D11" s="24">
        <f>SUM(D12)</f>
        <v>28059376.233599998</v>
      </c>
      <c r="E11" s="24">
        <f t="shared" ref="E11:H11" si="3">SUM(E12)</f>
        <v>0</v>
      </c>
      <c r="F11" s="24">
        <f t="shared" si="3"/>
        <v>16217969.469599999</v>
      </c>
      <c r="G11" s="24">
        <f t="shared" si="3"/>
        <v>11841406.763999999</v>
      </c>
      <c r="H11" s="24">
        <f t="shared" si="3"/>
        <v>0</v>
      </c>
      <c r="I11" s="24"/>
      <c r="J11" s="24"/>
      <c r="K11" s="24"/>
      <c r="M11" s="20"/>
    </row>
    <row r="12" spans="2:13" ht="19.899999999999999" customHeight="1" x14ac:dyDescent="0.15">
      <c r="B12" s="13">
        <v>11301</v>
      </c>
      <c r="C12" s="30" t="s">
        <v>468</v>
      </c>
      <c r="D12" s="14">
        <f>SUM(E12:K12)</f>
        <v>28059376.233599998</v>
      </c>
      <c r="E12" s="14">
        <v>0</v>
      </c>
      <c r="F12" s="14">
        <f>15355760*1.057*1.03-500000</f>
        <v>16217969.469599999</v>
      </c>
      <c r="G12" s="96">
        <f>10968400*1.057*1.03-100000</f>
        <v>11841406.763999999</v>
      </c>
      <c r="H12" s="14">
        <v>0</v>
      </c>
      <c r="I12" s="14"/>
      <c r="J12" s="14"/>
      <c r="K12" s="14"/>
    </row>
    <row r="13" spans="2:13" ht="27.75" customHeight="1" x14ac:dyDescent="0.15">
      <c r="B13" s="21">
        <v>12000</v>
      </c>
      <c r="C13" s="28" t="s">
        <v>15</v>
      </c>
      <c r="D13" s="22">
        <f>SUM(D14,D16)</f>
        <v>610766.31000000006</v>
      </c>
      <c r="E13" s="22">
        <f t="shared" ref="E13:H13" si="4">SUM(E14,E16)</f>
        <v>0</v>
      </c>
      <c r="F13" s="22">
        <f t="shared" si="4"/>
        <v>440965.48065640003</v>
      </c>
      <c r="G13" s="22">
        <f t="shared" si="4"/>
        <v>169800.82934359999</v>
      </c>
      <c r="H13" s="22">
        <f t="shared" si="4"/>
        <v>0</v>
      </c>
      <c r="I13" s="22"/>
      <c r="J13" s="22"/>
      <c r="K13" s="22"/>
    </row>
    <row r="14" spans="2:13" ht="19.5" customHeight="1" x14ac:dyDescent="0.15">
      <c r="B14" s="23">
        <v>12100</v>
      </c>
      <c r="C14" s="29" t="s">
        <v>16</v>
      </c>
      <c r="D14" s="24">
        <f>SUM(D15)</f>
        <v>610766.31000000006</v>
      </c>
      <c r="E14" s="24">
        <f t="shared" ref="E14:H14" si="5">SUM(E15)</f>
        <v>0</v>
      </c>
      <c r="F14" s="24">
        <f t="shared" si="5"/>
        <v>440965.48065640003</v>
      </c>
      <c r="G14" s="24">
        <f t="shared" si="5"/>
        <v>169800.82934359999</v>
      </c>
      <c r="H14" s="24">
        <f t="shared" si="5"/>
        <v>0</v>
      </c>
      <c r="I14" s="24"/>
      <c r="J14" s="24"/>
      <c r="K14" s="24"/>
    </row>
    <row r="15" spans="2:13" ht="19.899999999999999" customHeight="1" x14ac:dyDescent="0.15">
      <c r="B15" s="13">
        <v>12101</v>
      </c>
      <c r="C15" s="30" t="s">
        <v>17</v>
      </c>
      <c r="D15" s="14">
        <f>SUM(E15:K15)</f>
        <v>610766.31000000006</v>
      </c>
      <c r="E15" s="14">
        <v>0</v>
      </c>
      <c r="F15" s="14">
        <f>405034.84*1.057*1.03</f>
        <v>440965.48065640003</v>
      </c>
      <c r="G15" s="14">
        <f>155965.16*1.057*1.03</f>
        <v>169800.82934359999</v>
      </c>
      <c r="H15" s="14">
        <v>0</v>
      </c>
      <c r="I15" s="14"/>
      <c r="J15" s="14"/>
      <c r="K15" s="14"/>
    </row>
    <row r="16" spans="2:13" ht="11.25" x14ac:dyDescent="0.15">
      <c r="B16" s="23" t="s">
        <v>18</v>
      </c>
      <c r="C16" s="29" t="s">
        <v>19</v>
      </c>
      <c r="D16" s="24">
        <f>SUM(D17)</f>
        <v>0</v>
      </c>
      <c r="E16" s="24">
        <f t="shared" ref="E16:H16" si="6">SUM(E17)</f>
        <v>0</v>
      </c>
      <c r="F16" s="24">
        <f t="shared" si="6"/>
        <v>0</v>
      </c>
      <c r="G16" s="24">
        <f t="shared" si="6"/>
        <v>0</v>
      </c>
      <c r="H16" s="24">
        <f t="shared" si="6"/>
        <v>0</v>
      </c>
      <c r="I16" s="24"/>
      <c r="J16" s="24"/>
      <c r="K16" s="24"/>
    </row>
    <row r="17" spans="2:11" ht="19.899999999999999" customHeight="1" x14ac:dyDescent="0.15">
      <c r="B17" s="13">
        <v>12201</v>
      </c>
      <c r="C17" s="30" t="s">
        <v>20</v>
      </c>
      <c r="D17" s="14">
        <f>SUM(E17:K17)</f>
        <v>0</v>
      </c>
      <c r="E17" s="14">
        <v>0</v>
      </c>
      <c r="F17" s="14">
        <v>0</v>
      </c>
      <c r="G17" s="14">
        <v>0</v>
      </c>
      <c r="H17" s="14">
        <v>0</v>
      </c>
      <c r="I17" s="14"/>
      <c r="J17" s="14"/>
      <c r="K17" s="14"/>
    </row>
    <row r="18" spans="2:11" ht="19.899999999999999" customHeight="1" x14ac:dyDescent="0.15">
      <c r="B18" s="21">
        <v>13000</v>
      </c>
      <c r="C18" s="28" t="s">
        <v>21</v>
      </c>
      <c r="D18" s="22">
        <f>SUM(D19,D21,D23)</f>
        <v>5887744.4705999997</v>
      </c>
      <c r="E18" s="22">
        <f t="shared" ref="E18:H18" si="7">SUM(E19,E21,E23)</f>
        <v>0</v>
      </c>
      <c r="F18" s="22">
        <f t="shared" si="7"/>
        <v>4875167.1702999994</v>
      </c>
      <c r="G18" s="22">
        <f t="shared" si="7"/>
        <v>1012577.3002999999</v>
      </c>
      <c r="H18" s="22">
        <f t="shared" si="7"/>
        <v>0</v>
      </c>
      <c r="I18" s="22"/>
      <c r="J18" s="22"/>
      <c r="K18" s="22"/>
    </row>
    <row r="19" spans="2:11" ht="22.5" x14ac:dyDescent="0.15">
      <c r="B19" s="23" t="s">
        <v>22</v>
      </c>
      <c r="C19" s="29" t="s">
        <v>23</v>
      </c>
      <c r="D19" s="24">
        <f>SUM(D20)</f>
        <v>3810485</v>
      </c>
      <c r="E19" s="24">
        <f t="shared" ref="E19:H19" si="8">SUM(E20)</f>
        <v>0</v>
      </c>
      <c r="F19" s="24">
        <f t="shared" si="8"/>
        <v>3810485</v>
      </c>
      <c r="G19" s="24">
        <f t="shared" si="8"/>
        <v>0</v>
      </c>
      <c r="H19" s="24">
        <f t="shared" si="8"/>
        <v>0</v>
      </c>
      <c r="I19" s="24"/>
      <c r="J19" s="24"/>
      <c r="K19" s="24"/>
    </row>
    <row r="20" spans="2:11" ht="19.899999999999999" customHeight="1" x14ac:dyDescent="0.15">
      <c r="B20" s="13">
        <v>13201</v>
      </c>
      <c r="C20" s="30" t="s">
        <v>469</v>
      </c>
      <c r="D20" s="14">
        <f>SUM(E20:K20)</f>
        <v>3810485</v>
      </c>
      <c r="E20" s="14">
        <v>0</v>
      </c>
      <c r="F20" s="14">
        <f>3500000*1.057*1.03</f>
        <v>3810485</v>
      </c>
      <c r="G20" s="14">
        <v>0</v>
      </c>
      <c r="H20" s="14">
        <v>0</v>
      </c>
      <c r="I20" s="14"/>
      <c r="J20" s="14"/>
      <c r="K20" s="14"/>
    </row>
    <row r="21" spans="2:11" ht="19.899999999999999" customHeight="1" x14ac:dyDescent="0.15">
      <c r="B21" s="23" t="s">
        <v>24</v>
      </c>
      <c r="C21" s="29" t="s">
        <v>25</v>
      </c>
      <c r="D21" s="24">
        <f>SUM(D22)</f>
        <v>0</v>
      </c>
      <c r="E21" s="24">
        <f t="shared" ref="E21:H21" si="9">SUM(E22)</f>
        <v>0</v>
      </c>
      <c r="F21" s="24">
        <f t="shared" si="9"/>
        <v>0</v>
      </c>
      <c r="G21" s="24">
        <f t="shared" si="9"/>
        <v>0</v>
      </c>
      <c r="H21" s="24">
        <f t="shared" si="9"/>
        <v>0</v>
      </c>
      <c r="I21" s="24"/>
      <c r="J21" s="24"/>
      <c r="K21" s="24"/>
    </row>
    <row r="22" spans="2:11" ht="19.899999999999999" customHeight="1" x14ac:dyDescent="0.15">
      <c r="B22" s="13">
        <v>13301</v>
      </c>
      <c r="C22" s="30" t="s">
        <v>26</v>
      </c>
      <c r="D22" s="14">
        <f>SUM(E22:K22)</f>
        <v>0</v>
      </c>
      <c r="E22" s="14">
        <v>0</v>
      </c>
      <c r="F22" s="14">
        <v>0</v>
      </c>
      <c r="G22" s="14">
        <v>0</v>
      </c>
      <c r="H22" s="14">
        <v>0</v>
      </c>
      <c r="I22" s="14"/>
      <c r="J22" s="14"/>
      <c r="K22" s="14"/>
    </row>
    <row r="23" spans="2:11" ht="19.899999999999999" customHeight="1" x14ac:dyDescent="0.15">
      <c r="B23" s="23" t="s">
        <v>27</v>
      </c>
      <c r="C23" s="29" t="s">
        <v>28</v>
      </c>
      <c r="D23" s="24">
        <f>SUM(D24)</f>
        <v>2077259.4705999997</v>
      </c>
      <c r="E23" s="24">
        <f t="shared" ref="E23:H23" si="10">SUM(E24)</f>
        <v>0</v>
      </c>
      <c r="F23" s="24">
        <f t="shared" si="10"/>
        <v>1064682.1702999999</v>
      </c>
      <c r="G23" s="24">
        <f t="shared" si="10"/>
        <v>1012577.3002999999</v>
      </c>
      <c r="H23" s="24">
        <f t="shared" si="10"/>
        <v>0</v>
      </c>
      <c r="I23" s="24"/>
      <c r="J23" s="24"/>
      <c r="K23" s="24"/>
    </row>
    <row r="24" spans="2:11" ht="19.899999999999999" customHeight="1" x14ac:dyDescent="0.15">
      <c r="B24" s="13">
        <v>13401</v>
      </c>
      <c r="C24" s="30" t="s">
        <v>498</v>
      </c>
      <c r="D24" s="14">
        <f>SUM(E24:K24)</f>
        <v>2077259.4705999997</v>
      </c>
      <c r="E24" s="14">
        <v>0</v>
      </c>
      <c r="F24" s="14">
        <f>977930*1.057*1.03</f>
        <v>1064682.1702999999</v>
      </c>
      <c r="G24" s="14">
        <f>977930*1.057*1.03-52104.87</f>
        <v>1012577.3002999999</v>
      </c>
      <c r="H24" s="14">
        <v>0</v>
      </c>
      <c r="I24" s="14"/>
      <c r="J24" s="14"/>
      <c r="K24" s="14"/>
    </row>
    <row r="25" spans="2:11" ht="19.899999999999999" customHeight="1" x14ac:dyDescent="0.15">
      <c r="B25" s="21">
        <v>14000</v>
      </c>
      <c r="C25" s="28" t="s">
        <v>29</v>
      </c>
      <c r="D25" s="22">
        <f>SUM(D26,D28,D30)</f>
        <v>0</v>
      </c>
      <c r="E25" s="22">
        <f t="shared" ref="E25:H25" si="11">SUM(E26,E28,E30)</f>
        <v>0</v>
      </c>
      <c r="F25" s="22">
        <f t="shared" si="11"/>
        <v>0</v>
      </c>
      <c r="G25" s="22">
        <f t="shared" si="11"/>
        <v>0</v>
      </c>
      <c r="H25" s="22">
        <f t="shared" si="11"/>
        <v>0</v>
      </c>
      <c r="I25" s="22"/>
      <c r="J25" s="22"/>
      <c r="K25" s="22"/>
    </row>
    <row r="26" spans="2:11" ht="18" customHeight="1" x14ac:dyDescent="0.15">
      <c r="B26" s="23" t="s">
        <v>30</v>
      </c>
      <c r="C26" s="29" t="s">
        <v>31</v>
      </c>
      <c r="D26" s="24">
        <f>SUM(D27)</f>
        <v>0</v>
      </c>
      <c r="E26" s="24">
        <f t="shared" ref="E26:H26" si="12">SUM(E27)</f>
        <v>0</v>
      </c>
      <c r="F26" s="24">
        <f t="shared" si="12"/>
        <v>0</v>
      </c>
      <c r="G26" s="24">
        <f t="shared" si="12"/>
        <v>0</v>
      </c>
      <c r="H26" s="24">
        <f t="shared" si="12"/>
        <v>0</v>
      </c>
      <c r="I26" s="24"/>
      <c r="J26" s="24"/>
      <c r="K26" s="24"/>
    </row>
    <row r="27" spans="2:11" ht="0.75" hidden="1" customHeight="1" x14ac:dyDescent="0.15">
      <c r="B27" s="13">
        <v>14101</v>
      </c>
      <c r="C27" s="30" t="s">
        <v>470</v>
      </c>
      <c r="D27" s="14">
        <f>SUM(E27:K27)</f>
        <v>0</v>
      </c>
      <c r="E27" s="14">
        <v>0</v>
      </c>
      <c r="F27" s="14">
        <v>0</v>
      </c>
      <c r="G27" s="14">
        <v>0</v>
      </c>
      <c r="H27" s="14">
        <v>0</v>
      </c>
      <c r="I27" s="14"/>
      <c r="J27" s="14"/>
      <c r="K27" s="14"/>
    </row>
    <row r="28" spans="2:11" ht="19.5" hidden="1" customHeight="1" x14ac:dyDescent="0.15">
      <c r="B28" s="23" t="s">
        <v>32</v>
      </c>
      <c r="C28" s="29" t="s">
        <v>33</v>
      </c>
      <c r="D28" s="24">
        <f>SUM(D29)</f>
        <v>0</v>
      </c>
      <c r="E28" s="24">
        <f t="shared" ref="E28:H28" si="13">SUM(E29)</f>
        <v>0</v>
      </c>
      <c r="F28" s="24">
        <f t="shared" si="13"/>
        <v>0</v>
      </c>
      <c r="G28" s="24">
        <f t="shared" si="13"/>
        <v>0</v>
      </c>
      <c r="H28" s="24">
        <f t="shared" si="13"/>
        <v>0</v>
      </c>
      <c r="I28" s="24"/>
      <c r="J28" s="24"/>
      <c r="K28" s="24"/>
    </row>
    <row r="29" spans="2:11" ht="19.5" hidden="1" customHeight="1" x14ac:dyDescent="0.15">
      <c r="B29" s="13">
        <v>14301</v>
      </c>
      <c r="C29" s="30" t="s">
        <v>34</v>
      </c>
      <c r="D29" s="14">
        <f>SUM(E29:K29)</f>
        <v>0</v>
      </c>
      <c r="E29" s="14">
        <v>0</v>
      </c>
      <c r="F29" s="14"/>
      <c r="G29" s="14">
        <v>0</v>
      </c>
      <c r="H29" s="14">
        <v>0</v>
      </c>
      <c r="I29" s="14"/>
      <c r="J29" s="14"/>
      <c r="K29" s="14"/>
    </row>
    <row r="30" spans="2:11" ht="19.5" hidden="1" customHeight="1" x14ac:dyDescent="0.15">
      <c r="B30" s="23">
        <v>14400</v>
      </c>
      <c r="C30" s="29" t="s">
        <v>569</v>
      </c>
      <c r="D30" s="24">
        <f>SUM(D31)</f>
        <v>0</v>
      </c>
      <c r="E30" s="24">
        <f t="shared" ref="E30:H30" si="14">SUM(E31)</f>
        <v>0</v>
      </c>
      <c r="F30" s="24">
        <f t="shared" si="14"/>
        <v>0</v>
      </c>
      <c r="G30" s="24">
        <f t="shared" si="14"/>
        <v>0</v>
      </c>
      <c r="H30" s="24">
        <f t="shared" si="14"/>
        <v>0</v>
      </c>
      <c r="I30" s="24"/>
      <c r="J30" s="24"/>
      <c r="K30" s="24"/>
    </row>
    <row r="31" spans="2:11" ht="19.5" hidden="1" customHeight="1" x14ac:dyDescent="0.15">
      <c r="B31" s="13">
        <v>14401</v>
      </c>
      <c r="C31" s="30" t="s">
        <v>471</v>
      </c>
      <c r="D31" s="14">
        <f>SUM(E31:K31)</f>
        <v>0</v>
      </c>
      <c r="E31" s="14">
        <v>0</v>
      </c>
      <c r="F31" s="14">
        <v>0</v>
      </c>
      <c r="G31" s="14">
        <v>0</v>
      </c>
      <c r="H31" s="14">
        <v>0</v>
      </c>
      <c r="I31" s="14"/>
      <c r="J31" s="14"/>
      <c r="K31" s="14"/>
    </row>
    <row r="32" spans="2:11" ht="19.899999999999999" customHeight="1" x14ac:dyDescent="0.15">
      <c r="B32" s="21">
        <v>15000</v>
      </c>
      <c r="C32" s="28" t="s">
        <v>35</v>
      </c>
      <c r="D32" s="22">
        <f>SUM(D33,D35,D37)</f>
        <v>1600000</v>
      </c>
      <c r="E32" s="22">
        <f t="shared" ref="E32:H32" si="15">SUM(E33,E35,E37)</f>
        <v>0</v>
      </c>
      <c r="F32" s="22">
        <f t="shared" si="15"/>
        <v>1600000</v>
      </c>
      <c r="G32" s="22">
        <f t="shared" si="15"/>
        <v>0</v>
      </c>
      <c r="H32" s="22">
        <f t="shared" si="15"/>
        <v>0</v>
      </c>
      <c r="I32" s="22"/>
      <c r="J32" s="22"/>
      <c r="K32" s="22"/>
    </row>
    <row r="33" spans="2:11" ht="21" customHeight="1" x14ac:dyDescent="0.15">
      <c r="B33" s="23" t="s">
        <v>36</v>
      </c>
      <c r="C33" s="29" t="s">
        <v>37</v>
      </c>
      <c r="D33" s="24">
        <f>SUM(D34)</f>
        <v>600000</v>
      </c>
      <c r="E33" s="24">
        <f t="shared" ref="E33:H33" si="16">SUM(E34)</f>
        <v>0</v>
      </c>
      <c r="F33" s="24">
        <f t="shared" si="16"/>
        <v>600000</v>
      </c>
      <c r="G33" s="24">
        <f t="shared" si="16"/>
        <v>0</v>
      </c>
      <c r="H33" s="24">
        <f t="shared" si="16"/>
        <v>0</v>
      </c>
      <c r="I33" s="24"/>
      <c r="J33" s="24"/>
      <c r="K33" s="24"/>
    </row>
    <row r="34" spans="2:11" ht="19.899999999999999" customHeight="1" x14ac:dyDescent="0.15">
      <c r="B34" s="13" t="s">
        <v>38</v>
      </c>
      <c r="C34" s="30" t="s">
        <v>39</v>
      </c>
      <c r="D34" s="14">
        <f>SUM(E34:K34)</f>
        <v>600000</v>
      </c>
      <c r="E34" s="14">
        <v>0</v>
      </c>
      <c r="F34" s="14">
        <v>600000</v>
      </c>
      <c r="G34" s="14">
        <v>0</v>
      </c>
      <c r="H34" s="14">
        <v>0</v>
      </c>
      <c r="I34" s="14"/>
      <c r="J34" s="14"/>
      <c r="K34" s="14"/>
    </row>
    <row r="35" spans="2:11" ht="19.899999999999999" customHeight="1" x14ac:dyDescent="0.15">
      <c r="B35" s="23">
        <v>15200</v>
      </c>
      <c r="C35" s="29" t="s">
        <v>40</v>
      </c>
      <c r="D35" s="24">
        <f>SUM(D36)</f>
        <v>1000000</v>
      </c>
      <c r="E35" s="24">
        <f t="shared" ref="E35:H35" si="17">SUM(E36)</f>
        <v>0</v>
      </c>
      <c r="F35" s="24">
        <f t="shared" si="17"/>
        <v>1000000</v>
      </c>
      <c r="G35" s="24">
        <f t="shared" si="17"/>
        <v>0</v>
      </c>
      <c r="H35" s="24">
        <f t="shared" si="17"/>
        <v>0</v>
      </c>
      <c r="I35" s="24"/>
      <c r="J35" s="24"/>
      <c r="K35" s="24"/>
    </row>
    <row r="36" spans="2:11" ht="19.899999999999999" customHeight="1" x14ac:dyDescent="0.15">
      <c r="B36" s="13">
        <v>15201</v>
      </c>
      <c r="C36" s="30" t="s">
        <v>504</v>
      </c>
      <c r="D36" s="14">
        <f>SUM(E36:K36)</f>
        <v>1000000</v>
      </c>
      <c r="E36" s="14">
        <v>0</v>
      </c>
      <c r="F36" s="14">
        <v>1000000</v>
      </c>
      <c r="G36" s="14"/>
      <c r="H36" s="14">
        <v>0</v>
      </c>
      <c r="I36" s="14"/>
      <c r="J36" s="14"/>
      <c r="K36" s="14"/>
    </row>
    <row r="37" spans="2:11" ht="19.899999999999999" customHeight="1" x14ac:dyDescent="0.15">
      <c r="B37" s="23" t="s">
        <v>41</v>
      </c>
      <c r="C37" s="29" t="s">
        <v>42</v>
      </c>
      <c r="D37" s="24">
        <f>SUM(D38:D43)</f>
        <v>0</v>
      </c>
      <c r="E37" s="24">
        <f t="shared" ref="E37:H37" si="18">SUM(E38:E43)</f>
        <v>0</v>
      </c>
      <c r="F37" s="24">
        <f t="shared" si="18"/>
        <v>0</v>
      </c>
      <c r="G37" s="24">
        <f t="shared" si="18"/>
        <v>0</v>
      </c>
      <c r="H37" s="24">
        <f t="shared" si="18"/>
        <v>0</v>
      </c>
      <c r="I37" s="24"/>
      <c r="J37" s="24"/>
      <c r="K37" s="24"/>
    </row>
    <row r="38" spans="2:11" ht="19.5" customHeight="1" x14ac:dyDescent="0.15">
      <c r="B38" s="13" t="s">
        <v>43</v>
      </c>
      <c r="C38" s="30" t="s">
        <v>44</v>
      </c>
      <c r="D38" s="14">
        <f>SUM(E38:K38)</f>
        <v>0</v>
      </c>
      <c r="E38" s="14">
        <v>0</v>
      </c>
      <c r="F38" s="14">
        <v>0</v>
      </c>
      <c r="G38" s="14">
        <v>0</v>
      </c>
      <c r="H38" s="14">
        <v>0</v>
      </c>
      <c r="I38" s="14"/>
      <c r="J38" s="14"/>
      <c r="K38" s="14"/>
    </row>
    <row r="39" spans="2:11" ht="19.5" hidden="1" customHeight="1" x14ac:dyDescent="0.15">
      <c r="B39" s="13">
        <v>15400</v>
      </c>
      <c r="C39" s="30" t="s">
        <v>472</v>
      </c>
      <c r="D39" s="14">
        <f t="shared" ref="D39:D43" si="19">SUM(E39:K39)</f>
        <v>0</v>
      </c>
      <c r="E39" s="14">
        <v>0</v>
      </c>
      <c r="F39" s="14">
        <v>0</v>
      </c>
      <c r="G39" s="14">
        <v>0</v>
      </c>
      <c r="H39" s="14">
        <v>0</v>
      </c>
      <c r="I39" s="14"/>
      <c r="J39" s="14"/>
      <c r="K39" s="14"/>
    </row>
    <row r="40" spans="2:11" ht="19.5" hidden="1" customHeight="1" x14ac:dyDescent="0.15">
      <c r="B40" s="13" t="s">
        <v>45</v>
      </c>
      <c r="C40" s="30" t="s">
        <v>46</v>
      </c>
      <c r="D40" s="14">
        <f t="shared" si="19"/>
        <v>0</v>
      </c>
      <c r="E40" s="14">
        <v>0</v>
      </c>
      <c r="F40" s="14">
        <v>0</v>
      </c>
      <c r="G40" s="14">
        <v>0</v>
      </c>
      <c r="H40" s="14">
        <v>0</v>
      </c>
      <c r="I40" s="14"/>
      <c r="J40" s="14"/>
      <c r="K40" s="14"/>
    </row>
    <row r="41" spans="2:11" ht="19.5" hidden="1" customHeight="1" x14ac:dyDescent="0.15">
      <c r="B41" s="13" t="s">
        <v>47</v>
      </c>
      <c r="C41" s="30" t="s">
        <v>48</v>
      </c>
      <c r="D41" s="14">
        <f t="shared" si="19"/>
        <v>0</v>
      </c>
      <c r="E41" s="14">
        <v>0</v>
      </c>
      <c r="F41" s="14">
        <v>0</v>
      </c>
      <c r="G41" s="14">
        <v>0</v>
      </c>
      <c r="H41" s="14">
        <v>0</v>
      </c>
      <c r="I41" s="14"/>
      <c r="J41" s="14"/>
      <c r="K41" s="14"/>
    </row>
    <row r="42" spans="2:11" ht="19.5" hidden="1" customHeight="1" x14ac:dyDescent="0.15">
      <c r="B42" s="13" t="s">
        <v>49</v>
      </c>
      <c r="C42" s="30" t="s">
        <v>50</v>
      </c>
      <c r="D42" s="14">
        <f t="shared" si="19"/>
        <v>0</v>
      </c>
      <c r="E42" s="14">
        <v>0</v>
      </c>
      <c r="F42" s="14">
        <v>0</v>
      </c>
      <c r="G42" s="14">
        <v>0</v>
      </c>
      <c r="H42" s="14">
        <v>0</v>
      </c>
      <c r="I42" s="14"/>
      <c r="J42" s="14"/>
      <c r="K42" s="14"/>
    </row>
    <row r="43" spans="2:11" ht="19.5" hidden="1" customHeight="1" x14ac:dyDescent="0.15">
      <c r="B43" s="13" t="s">
        <v>51</v>
      </c>
      <c r="C43" s="30" t="s">
        <v>52</v>
      </c>
      <c r="D43" s="14">
        <f t="shared" si="19"/>
        <v>0</v>
      </c>
      <c r="E43" s="14">
        <v>0</v>
      </c>
      <c r="F43" s="14">
        <v>0</v>
      </c>
      <c r="G43" s="14">
        <v>0</v>
      </c>
      <c r="H43" s="14">
        <v>0</v>
      </c>
      <c r="I43" s="14"/>
      <c r="J43" s="14"/>
      <c r="K43" s="14"/>
    </row>
    <row r="44" spans="2:11" ht="19.899999999999999" customHeight="1" x14ac:dyDescent="0.15">
      <c r="B44" s="21">
        <v>20000</v>
      </c>
      <c r="C44" s="28" t="s">
        <v>53</v>
      </c>
      <c r="D44" s="22">
        <f>D45+D57+D60+D71+D76+D79+D88</f>
        <v>4685000</v>
      </c>
      <c r="E44" s="22">
        <f t="shared" ref="E44:H44" si="20">E45+E57+E60+E71+E76+E79+E88</f>
        <v>245000</v>
      </c>
      <c r="F44" s="22">
        <f t="shared" si="20"/>
        <v>3420000</v>
      </c>
      <c r="G44" s="22">
        <f t="shared" si="20"/>
        <v>1020000</v>
      </c>
      <c r="H44" s="22">
        <f t="shared" si="20"/>
        <v>0</v>
      </c>
      <c r="I44" s="22"/>
      <c r="J44" s="22"/>
      <c r="K44" s="22"/>
    </row>
    <row r="45" spans="2:11" ht="26.25" customHeight="1" x14ac:dyDescent="0.15">
      <c r="B45" s="21">
        <v>21000</v>
      </c>
      <c r="C45" s="28" t="s">
        <v>54</v>
      </c>
      <c r="D45" s="22">
        <f>SUM(D46,D49,D51,D53,D55)</f>
        <v>350000</v>
      </c>
      <c r="E45" s="22">
        <f t="shared" ref="E45:H45" si="21">SUM(E46,E49,E51,E53,E55)</f>
        <v>0</v>
      </c>
      <c r="F45" s="22">
        <f t="shared" si="21"/>
        <v>300000</v>
      </c>
      <c r="G45" s="22">
        <f t="shared" si="21"/>
        <v>50000</v>
      </c>
      <c r="H45" s="22">
        <f t="shared" si="21"/>
        <v>0</v>
      </c>
      <c r="I45" s="22"/>
      <c r="J45" s="22"/>
      <c r="K45" s="22"/>
    </row>
    <row r="46" spans="2:11" ht="19.899999999999999" customHeight="1" x14ac:dyDescent="0.15">
      <c r="B46" s="23" t="s">
        <v>55</v>
      </c>
      <c r="C46" s="29" t="s">
        <v>56</v>
      </c>
      <c r="D46" s="24">
        <f>SUM(D47:D48)</f>
        <v>130000</v>
      </c>
      <c r="E46" s="24">
        <f t="shared" ref="E46:H46" si="22">SUM(E47:E48)</f>
        <v>0</v>
      </c>
      <c r="F46" s="24">
        <f t="shared" si="22"/>
        <v>100000</v>
      </c>
      <c r="G46" s="24">
        <f t="shared" si="22"/>
        <v>30000</v>
      </c>
      <c r="H46" s="24">
        <f t="shared" si="22"/>
        <v>0</v>
      </c>
      <c r="I46" s="24"/>
      <c r="J46" s="24"/>
      <c r="K46" s="24"/>
    </row>
    <row r="47" spans="2:11" ht="19.899999999999999" customHeight="1" x14ac:dyDescent="0.15">
      <c r="B47" s="13">
        <v>21101</v>
      </c>
      <c r="C47" s="30" t="s">
        <v>473</v>
      </c>
      <c r="D47" s="14">
        <f t="shared" ref="D47:D48" si="23">SUM(E47:K47)</f>
        <v>130000</v>
      </c>
      <c r="E47" s="14">
        <v>0</v>
      </c>
      <c r="F47" s="14">
        <v>100000</v>
      </c>
      <c r="G47" s="14">
        <v>30000</v>
      </c>
      <c r="H47" s="14">
        <v>0</v>
      </c>
      <c r="I47" s="14"/>
      <c r="J47" s="14"/>
      <c r="K47" s="14"/>
    </row>
    <row r="48" spans="2:11" ht="19.899999999999999" customHeight="1" x14ac:dyDescent="0.15">
      <c r="B48" s="13" t="s">
        <v>57</v>
      </c>
      <c r="C48" s="30" t="s">
        <v>58</v>
      </c>
      <c r="D48" s="14">
        <f t="shared" si="23"/>
        <v>0</v>
      </c>
      <c r="E48" s="14">
        <v>0</v>
      </c>
      <c r="F48" s="14">
        <v>0</v>
      </c>
      <c r="G48" s="14">
        <v>0</v>
      </c>
      <c r="H48" s="14">
        <v>0</v>
      </c>
      <c r="I48" s="14"/>
      <c r="J48" s="14"/>
      <c r="K48" s="14"/>
    </row>
    <row r="49" spans="2:11" ht="19.899999999999999" customHeight="1" x14ac:dyDescent="0.15">
      <c r="B49" s="23" t="s">
        <v>59</v>
      </c>
      <c r="C49" s="29" t="s">
        <v>60</v>
      </c>
      <c r="D49" s="24">
        <f>SUM(D50)</f>
        <v>20000</v>
      </c>
      <c r="E49" s="24">
        <f t="shared" ref="E49:H49" si="24">SUM(E50)</f>
        <v>0</v>
      </c>
      <c r="F49" s="24">
        <f t="shared" si="24"/>
        <v>0</v>
      </c>
      <c r="G49" s="24">
        <f t="shared" si="24"/>
        <v>20000</v>
      </c>
      <c r="H49" s="24">
        <f t="shared" si="24"/>
        <v>0</v>
      </c>
      <c r="I49" s="24"/>
      <c r="J49" s="24"/>
      <c r="K49" s="24"/>
    </row>
    <row r="50" spans="2:11" ht="18" customHeight="1" x14ac:dyDescent="0.15">
      <c r="B50" s="13">
        <v>21201</v>
      </c>
      <c r="C50" s="30" t="s">
        <v>61</v>
      </c>
      <c r="D50" s="14">
        <f t="shared" ref="D50" si="25">SUM(E50:K50)</f>
        <v>20000</v>
      </c>
      <c r="E50" s="14">
        <v>0</v>
      </c>
      <c r="F50" s="14">
        <v>0</v>
      </c>
      <c r="G50" s="14">
        <v>20000</v>
      </c>
      <c r="H50" s="14">
        <v>0</v>
      </c>
      <c r="I50" s="14"/>
      <c r="J50" s="14"/>
      <c r="K50" s="14"/>
    </row>
    <row r="51" spans="2:11" ht="33" customHeight="1" x14ac:dyDescent="0.15">
      <c r="B51" s="23" t="s">
        <v>62</v>
      </c>
      <c r="C51" s="29" t="s">
        <v>63</v>
      </c>
      <c r="D51" s="24">
        <f>SUM(D52)</f>
        <v>0</v>
      </c>
      <c r="E51" s="24">
        <f t="shared" ref="E51:H51" si="26">SUM(E52)</f>
        <v>0</v>
      </c>
      <c r="F51" s="24">
        <f t="shared" si="26"/>
        <v>0</v>
      </c>
      <c r="G51" s="24">
        <f t="shared" si="26"/>
        <v>0</v>
      </c>
      <c r="H51" s="24">
        <f t="shared" si="26"/>
        <v>0</v>
      </c>
      <c r="I51" s="24"/>
      <c r="J51" s="24"/>
      <c r="K51" s="24"/>
    </row>
    <row r="52" spans="2:11" ht="26.25" customHeight="1" x14ac:dyDescent="0.15">
      <c r="B52" s="13">
        <v>21401</v>
      </c>
      <c r="C52" s="30" t="s">
        <v>500</v>
      </c>
      <c r="D52" s="14">
        <f t="shared" ref="D52" si="27">SUM(E52:K52)</f>
        <v>0</v>
      </c>
      <c r="E52" s="14">
        <v>0</v>
      </c>
      <c r="F52" s="14">
        <v>0</v>
      </c>
      <c r="G52" s="14">
        <v>0</v>
      </c>
      <c r="H52" s="14">
        <v>0</v>
      </c>
      <c r="I52" s="14"/>
      <c r="J52" s="14"/>
      <c r="K52" s="14"/>
    </row>
    <row r="53" spans="2:11" ht="19.899999999999999" customHeight="1" x14ac:dyDescent="0.15">
      <c r="B53" s="23" t="s">
        <v>64</v>
      </c>
      <c r="C53" s="29" t="s">
        <v>65</v>
      </c>
      <c r="D53" s="24">
        <f>SUM(D54)</f>
        <v>200000</v>
      </c>
      <c r="E53" s="24">
        <f t="shared" ref="E53:H53" si="28">SUM(E54)</f>
        <v>0</v>
      </c>
      <c r="F53" s="24">
        <f t="shared" si="28"/>
        <v>200000</v>
      </c>
      <c r="G53" s="24">
        <f t="shared" si="28"/>
        <v>0</v>
      </c>
      <c r="H53" s="24">
        <f t="shared" si="28"/>
        <v>0</v>
      </c>
      <c r="I53" s="24"/>
      <c r="J53" s="24"/>
      <c r="K53" s="24"/>
    </row>
    <row r="54" spans="2:11" ht="19.899999999999999" customHeight="1" x14ac:dyDescent="0.15">
      <c r="B54" s="13">
        <v>21601</v>
      </c>
      <c r="C54" s="30" t="s">
        <v>66</v>
      </c>
      <c r="D54" s="14">
        <f t="shared" ref="D54" si="29">SUM(E54:K54)</f>
        <v>200000</v>
      </c>
      <c r="E54" s="14">
        <v>0</v>
      </c>
      <c r="F54" s="14">
        <v>200000</v>
      </c>
      <c r="G54" s="14"/>
      <c r="H54" s="14">
        <v>0</v>
      </c>
      <c r="I54" s="14"/>
      <c r="J54" s="14"/>
      <c r="K54" s="14"/>
    </row>
    <row r="55" spans="2:11" ht="19.899999999999999" customHeight="1" x14ac:dyDescent="0.15">
      <c r="B55" s="23" t="s">
        <v>67</v>
      </c>
      <c r="C55" s="29" t="s">
        <v>68</v>
      </c>
      <c r="D55" s="24">
        <f>SUM(D56)</f>
        <v>0</v>
      </c>
      <c r="E55" s="24">
        <f t="shared" ref="E55:H55" si="30">SUM(E56)</f>
        <v>0</v>
      </c>
      <c r="F55" s="24">
        <f t="shared" si="30"/>
        <v>0</v>
      </c>
      <c r="G55" s="24">
        <f t="shared" si="30"/>
        <v>0</v>
      </c>
      <c r="H55" s="24">
        <f t="shared" si="30"/>
        <v>0</v>
      </c>
      <c r="I55" s="24"/>
      <c r="J55" s="24"/>
      <c r="K55" s="24"/>
    </row>
    <row r="56" spans="2:11" ht="19.899999999999999" customHeight="1" x14ac:dyDescent="0.15">
      <c r="B56" s="13">
        <v>21701</v>
      </c>
      <c r="C56" s="30" t="s">
        <v>474</v>
      </c>
      <c r="D56" s="14">
        <f t="shared" ref="D56" si="31">SUM(E56:K56)</f>
        <v>0</v>
      </c>
      <c r="E56" s="14">
        <v>0</v>
      </c>
      <c r="F56" s="14">
        <v>0</v>
      </c>
      <c r="G56" s="14">
        <v>0</v>
      </c>
      <c r="H56" s="14">
        <v>0</v>
      </c>
      <c r="I56" s="14"/>
      <c r="J56" s="14"/>
      <c r="K56" s="14"/>
    </row>
    <row r="57" spans="2:11" ht="19.899999999999999" customHeight="1" x14ac:dyDescent="0.15">
      <c r="B57" s="21">
        <v>22000</v>
      </c>
      <c r="C57" s="28" t="s">
        <v>69</v>
      </c>
      <c r="D57" s="22">
        <f>SUM(D58)</f>
        <v>100000</v>
      </c>
      <c r="E57" s="22">
        <f t="shared" ref="E57:H58" si="32">SUM(E58)</f>
        <v>0</v>
      </c>
      <c r="F57" s="22">
        <f t="shared" si="32"/>
        <v>100000</v>
      </c>
      <c r="G57" s="22">
        <f t="shared" si="32"/>
        <v>0</v>
      </c>
      <c r="H57" s="22">
        <f t="shared" si="32"/>
        <v>0</v>
      </c>
      <c r="I57" s="22"/>
      <c r="J57" s="22"/>
      <c r="K57" s="22"/>
    </row>
    <row r="58" spans="2:11" ht="19.899999999999999" customHeight="1" x14ac:dyDescent="0.15">
      <c r="B58" s="23">
        <v>22100</v>
      </c>
      <c r="C58" s="29" t="s">
        <v>70</v>
      </c>
      <c r="D58" s="24">
        <f>SUM(D59)</f>
        <v>100000</v>
      </c>
      <c r="E58" s="24">
        <f t="shared" si="32"/>
        <v>0</v>
      </c>
      <c r="F58" s="24">
        <f t="shared" si="32"/>
        <v>100000</v>
      </c>
      <c r="G58" s="24">
        <f t="shared" si="32"/>
        <v>0</v>
      </c>
      <c r="H58" s="24">
        <f t="shared" si="32"/>
        <v>0</v>
      </c>
      <c r="I58" s="24"/>
      <c r="J58" s="24"/>
      <c r="K58" s="24"/>
    </row>
    <row r="59" spans="2:11" ht="37.5" customHeight="1" x14ac:dyDescent="0.15">
      <c r="B59" s="13">
        <v>22101</v>
      </c>
      <c r="C59" s="30" t="s">
        <v>475</v>
      </c>
      <c r="D59" s="14">
        <f t="shared" ref="D59" si="33">SUM(E59:K59)</f>
        <v>100000</v>
      </c>
      <c r="E59" s="14">
        <v>0</v>
      </c>
      <c r="F59" s="14">
        <v>100000</v>
      </c>
      <c r="G59" s="14"/>
      <c r="H59" s="14">
        <v>0</v>
      </c>
      <c r="I59" s="14"/>
      <c r="J59" s="14"/>
      <c r="K59" s="14"/>
    </row>
    <row r="60" spans="2:11" ht="27.75" customHeight="1" x14ac:dyDescent="0.15">
      <c r="B60" s="21">
        <v>24000</v>
      </c>
      <c r="C60" s="28" t="s">
        <v>71</v>
      </c>
      <c r="D60" s="22">
        <f>SUM(D61,D63,D65,D67,D69)</f>
        <v>205000</v>
      </c>
      <c r="E60" s="22">
        <f t="shared" ref="E60:H60" si="34">SUM(E61,E63,E65,E67,E69)</f>
        <v>25000</v>
      </c>
      <c r="F60" s="22">
        <f t="shared" si="34"/>
        <v>150000</v>
      </c>
      <c r="G60" s="22">
        <f t="shared" si="34"/>
        <v>30000</v>
      </c>
      <c r="H60" s="22">
        <f t="shared" si="34"/>
        <v>0</v>
      </c>
      <c r="I60" s="22"/>
      <c r="J60" s="22"/>
      <c r="K60" s="22"/>
    </row>
    <row r="61" spans="2:11" ht="27.75" customHeight="1" x14ac:dyDescent="0.15">
      <c r="B61" s="23">
        <v>24100</v>
      </c>
      <c r="C61" s="29" t="s">
        <v>72</v>
      </c>
      <c r="D61" s="22">
        <f>SUM(D62)</f>
        <v>0</v>
      </c>
      <c r="E61" s="22">
        <f t="shared" ref="E61:H61" si="35">SUM(E62)</f>
        <v>0</v>
      </c>
      <c r="F61" s="22">
        <f t="shared" si="35"/>
        <v>0</v>
      </c>
      <c r="G61" s="22">
        <f t="shared" si="35"/>
        <v>0</v>
      </c>
      <c r="H61" s="22">
        <f t="shared" si="35"/>
        <v>0</v>
      </c>
      <c r="I61" s="22"/>
      <c r="J61" s="22"/>
      <c r="K61" s="22"/>
    </row>
    <row r="62" spans="2:11" ht="27.75" customHeight="1" x14ac:dyDescent="0.15">
      <c r="B62" s="13">
        <v>24101</v>
      </c>
      <c r="C62" s="30" t="s">
        <v>505</v>
      </c>
      <c r="D62" s="14">
        <f t="shared" ref="D62" si="36">SUM(E62:K62)</f>
        <v>0</v>
      </c>
      <c r="E62" s="12">
        <v>0</v>
      </c>
      <c r="F62" s="12">
        <v>0</v>
      </c>
      <c r="G62" s="12">
        <v>0</v>
      </c>
      <c r="H62" s="12">
        <v>0</v>
      </c>
      <c r="I62" s="12"/>
      <c r="J62" s="12"/>
      <c r="K62" s="12"/>
    </row>
    <row r="63" spans="2:11" ht="27.75" hidden="1" customHeight="1" x14ac:dyDescent="0.15">
      <c r="B63" s="23">
        <v>24200</v>
      </c>
      <c r="C63" s="29" t="s">
        <v>73</v>
      </c>
      <c r="D63" s="22">
        <f>SUM(D64)</f>
        <v>0</v>
      </c>
      <c r="E63" s="22">
        <f t="shared" ref="E63:H63" si="37">SUM(E64)</f>
        <v>0</v>
      </c>
      <c r="F63" s="22">
        <f t="shared" si="37"/>
        <v>0</v>
      </c>
      <c r="G63" s="22">
        <f t="shared" si="37"/>
        <v>0</v>
      </c>
      <c r="H63" s="22">
        <f t="shared" si="37"/>
        <v>0</v>
      </c>
      <c r="I63" s="22"/>
      <c r="J63" s="22"/>
      <c r="K63" s="22"/>
    </row>
    <row r="64" spans="2:11" ht="27.75" hidden="1" customHeight="1" x14ac:dyDescent="0.15">
      <c r="B64" s="13">
        <v>24201</v>
      </c>
      <c r="C64" s="30" t="s">
        <v>506</v>
      </c>
      <c r="D64" s="14">
        <f t="shared" ref="D64" si="38">SUM(E64:K64)</f>
        <v>0</v>
      </c>
      <c r="E64" s="12">
        <v>0</v>
      </c>
      <c r="F64" s="12">
        <v>0</v>
      </c>
      <c r="G64" s="12">
        <v>0</v>
      </c>
      <c r="H64" s="12">
        <v>0</v>
      </c>
      <c r="I64" s="12"/>
      <c r="J64" s="12"/>
      <c r="K64" s="12"/>
    </row>
    <row r="65" spans="2:11" ht="27.75" hidden="1" customHeight="1" x14ac:dyDescent="0.15">
      <c r="B65" s="23">
        <v>24300</v>
      </c>
      <c r="C65" s="29" t="s">
        <v>74</v>
      </c>
      <c r="D65" s="22">
        <f>SUM(D66)</f>
        <v>0</v>
      </c>
      <c r="E65" s="22">
        <f t="shared" ref="E65:H65" si="39">SUM(E66)</f>
        <v>0</v>
      </c>
      <c r="F65" s="22">
        <f t="shared" si="39"/>
        <v>0</v>
      </c>
      <c r="G65" s="22">
        <f t="shared" si="39"/>
        <v>0</v>
      </c>
      <c r="H65" s="22">
        <f t="shared" si="39"/>
        <v>0</v>
      </c>
      <c r="I65" s="22"/>
      <c r="J65" s="22"/>
      <c r="K65" s="22"/>
    </row>
    <row r="66" spans="2:11" ht="27.75" hidden="1" customHeight="1" x14ac:dyDescent="0.15">
      <c r="B66" s="13">
        <v>24301</v>
      </c>
      <c r="C66" s="30" t="s">
        <v>507</v>
      </c>
      <c r="D66" s="14">
        <f t="shared" ref="D66" si="40">SUM(E66:K66)</f>
        <v>0</v>
      </c>
      <c r="E66" s="12">
        <v>0</v>
      </c>
      <c r="F66" s="12">
        <v>0</v>
      </c>
      <c r="G66" s="12">
        <v>0</v>
      </c>
      <c r="H66" s="12">
        <v>0</v>
      </c>
      <c r="I66" s="12"/>
      <c r="J66" s="12"/>
      <c r="K66" s="12"/>
    </row>
    <row r="67" spans="2:11" ht="19.899999999999999" customHeight="1" x14ac:dyDescent="0.15">
      <c r="B67" s="23" t="s">
        <v>75</v>
      </c>
      <c r="C67" s="29" t="s">
        <v>76</v>
      </c>
      <c r="D67" s="24">
        <f>SUM(D68)</f>
        <v>205000</v>
      </c>
      <c r="E67" s="24">
        <f t="shared" ref="E67:H67" si="41">SUM(E68)</f>
        <v>25000</v>
      </c>
      <c r="F67" s="24">
        <f t="shared" si="41"/>
        <v>150000</v>
      </c>
      <c r="G67" s="24">
        <f t="shared" si="41"/>
        <v>30000</v>
      </c>
      <c r="H67" s="24">
        <f t="shared" si="41"/>
        <v>0</v>
      </c>
      <c r="I67" s="24"/>
      <c r="J67" s="24"/>
      <c r="K67" s="24"/>
    </row>
    <row r="68" spans="2:11" ht="19.899999999999999" customHeight="1" x14ac:dyDescent="0.15">
      <c r="B68" s="13">
        <v>24601</v>
      </c>
      <c r="C68" s="30" t="s">
        <v>77</v>
      </c>
      <c r="D68" s="14">
        <f t="shared" ref="D68" si="42">SUM(E68:K68)</f>
        <v>205000</v>
      </c>
      <c r="E68" s="14">
        <v>25000</v>
      </c>
      <c r="F68" s="14">
        <v>150000</v>
      </c>
      <c r="G68" s="14">
        <v>30000</v>
      </c>
      <c r="H68" s="14">
        <v>0</v>
      </c>
      <c r="I68" s="14"/>
      <c r="J68" s="14"/>
      <c r="K68" s="14"/>
    </row>
    <row r="69" spans="2:11" ht="19.899999999999999" customHeight="1" x14ac:dyDescent="0.15">
      <c r="B69" s="23">
        <v>24700</v>
      </c>
      <c r="C69" s="29" t="s">
        <v>78</v>
      </c>
      <c r="D69" s="24">
        <f>SUM(D70)</f>
        <v>0</v>
      </c>
      <c r="E69" s="24">
        <f t="shared" ref="E69:H69" si="43">SUM(E70)</f>
        <v>0</v>
      </c>
      <c r="F69" s="24">
        <f t="shared" si="43"/>
        <v>0</v>
      </c>
      <c r="G69" s="24">
        <f t="shared" si="43"/>
        <v>0</v>
      </c>
      <c r="H69" s="24">
        <f t="shared" si="43"/>
        <v>0</v>
      </c>
      <c r="I69" s="24"/>
      <c r="J69" s="24"/>
      <c r="K69" s="24"/>
    </row>
    <row r="70" spans="2:11" ht="19.899999999999999" customHeight="1" x14ac:dyDescent="0.15">
      <c r="B70" s="13">
        <v>24701</v>
      </c>
      <c r="C70" s="30" t="s">
        <v>508</v>
      </c>
      <c r="D70" s="14">
        <f t="shared" ref="D70" si="44">SUM(E70:K70)</f>
        <v>0</v>
      </c>
      <c r="E70" s="14">
        <v>0</v>
      </c>
      <c r="F70" s="14">
        <v>0</v>
      </c>
      <c r="G70" s="14">
        <v>0</v>
      </c>
      <c r="H70" s="14">
        <v>0</v>
      </c>
      <c r="I70" s="14"/>
      <c r="J70" s="14"/>
      <c r="K70" s="14"/>
    </row>
    <row r="71" spans="2:11" ht="22.5" x14ac:dyDescent="0.15">
      <c r="B71" s="21">
        <v>25000</v>
      </c>
      <c r="C71" s="28" t="s">
        <v>79</v>
      </c>
      <c r="D71" s="22">
        <f>SUM(D72,D74)</f>
        <v>920000</v>
      </c>
      <c r="E71" s="22">
        <f t="shared" ref="E71:H71" si="45">SUM(E72,E74)</f>
        <v>220000</v>
      </c>
      <c r="F71" s="22">
        <f t="shared" si="45"/>
        <v>700000</v>
      </c>
      <c r="G71" s="22">
        <f t="shared" si="45"/>
        <v>0</v>
      </c>
      <c r="H71" s="22">
        <f t="shared" si="45"/>
        <v>0</v>
      </c>
      <c r="I71" s="22"/>
      <c r="J71" s="22"/>
      <c r="K71" s="22"/>
    </row>
    <row r="72" spans="2:11" ht="19.899999999999999" customHeight="1" x14ac:dyDescent="0.15">
      <c r="B72" s="23" t="s">
        <v>80</v>
      </c>
      <c r="C72" s="29" t="s">
        <v>81</v>
      </c>
      <c r="D72" s="24">
        <f>SUM(D73)</f>
        <v>800000</v>
      </c>
      <c r="E72" s="24">
        <f t="shared" ref="E72:H72" si="46">SUM(E73)</f>
        <v>200000</v>
      </c>
      <c r="F72" s="24">
        <f t="shared" si="46"/>
        <v>600000</v>
      </c>
      <c r="G72" s="24">
        <f t="shared" si="46"/>
        <v>0</v>
      </c>
      <c r="H72" s="24">
        <f t="shared" si="46"/>
        <v>0</v>
      </c>
      <c r="I72" s="24"/>
      <c r="J72" s="24"/>
      <c r="K72" s="24"/>
    </row>
    <row r="73" spans="2:11" ht="19.899999999999999" customHeight="1" x14ac:dyDescent="0.15">
      <c r="B73" s="13">
        <v>25301</v>
      </c>
      <c r="C73" s="30" t="s">
        <v>82</v>
      </c>
      <c r="D73" s="14">
        <f t="shared" ref="D73" si="47">SUM(E73:K73)</f>
        <v>800000</v>
      </c>
      <c r="E73" s="14">
        <v>200000</v>
      </c>
      <c r="F73" s="14">
        <v>600000</v>
      </c>
      <c r="G73" s="14"/>
      <c r="H73" s="14">
        <v>0</v>
      </c>
      <c r="I73" s="14"/>
      <c r="J73" s="14"/>
      <c r="K73" s="14"/>
    </row>
    <row r="74" spans="2:11" ht="19.899999999999999" customHeight="1" x14ac:dyDescent="0.15">
      <c r="B74" s="23" t="s">
        <v>83</v>
      </c>
      <c r="C74" s="29" t="s">
        <v>84</v>
      </c>
      <c r="D74" s="24">
        <f>SUM(D75)</f>
        <v>120000</v>
      </c>
      <c r="E74" s="24">
        <f t="shared" ref="E74:H74" si="48">SUM(E75)</f>
        <v>20000</v>
      </c>
      <c r="F74" s="24">
        <f t="shared" si="48"/>
        <v>100000</v>
      </c>
      <c r="G74" s="24">
        <f t="shared" si="48"/>
        <v>0</v>
      </c>
      <c r="H74" s="24">
        <f t="shared" si="48"/>
        <v>0</v>
      </c>
      <c r="I74" s="24"/>
      <c r="J74" s="24"/>
      <c r="K74" s="24"/>
    </row>
    <row r="75" spans="2:11" ht="19.899999999999999" customHeight="1" x14ac:dyDescent="0.15">
      <c r="B75" s="13">
        <v>25401</v>
      </c>
      <c r="C75" s="30" t="s">
        <v>85</v>
      </c>
      <c r="D75" s="14">
        <f t="shared" ref="D75" si="49">SUM(E75:K75)</f>
        <v>120000</v>
      </c>
      <c r="E75" s="14">
        <v>20000</v>
      </c>
      <c r="F75" s="14">
        <v>100000</v>
      </c>
      <c r="G75" s="14">
        <v>0</v>
      </c>
      <c r="H75" s="14">
        <v>0</v>
      </c>
      <c r="I75" s="14"/>
      <c r="J75" s="14"/>
      <c r="K75" s="14"/>
    </row>
    <row r="76" spans="2:11" ht="19.899999999999999" customHeight="1" x14ac:dyDescent="0.15">
      <c r="B76" s="21">
        <v>26000</v>
      </c>
      <c r="C76" s="28" t="s">
        <v>86</v>
      </c>
      <c r="D76" s="22">
        <f>SUM(D77)</f>
        <v>2900000</v>
      </c>
      <c r="E76" s="22">
        <f t="shared" ref="E76:H77" si="50">SUM(E77)</f>
        <v>0</v>
      </c>
      <c r="F76" s="22">
        <f t="shared" si="50"/>
        <v>2000000</v>
      </c>
      <c r="G76" s="22">
        <f t="shared" si="50"/>
        <v>900000</v>
      </c>
      <c r="H76" s="22">
        <f t="shared" si="50"/>
        <v>0</v>
      </c>
      <c r="I76" s="22"/>
      <c r="J76" s="22"/>
      <c r="K76" s="22"/>
    </row>
    <row r="77" spans="2:11" ht="19.899999999999999" customHeight="1" x14ac:dyDescent="0.15">
      <c r="B77" s="23">
        <v>26100</v>
      </c>
      <c r="C77" s="29" t="s">
        <v>86</v>
      </c>
      <c r="D77" s="24">
        <f>SUM(D78)</f>
        <v>2900000</v>
      </c>
      <c r="E77" s="24">
        <f t="shared" si="50"/>
        <v>0</v>
      </c>
      <c r="F77" s="24">
        <f t="shared" si="50"/>
        <v>2000000</v>
      </c>
      <c r="G77" s="24">
        <f t="shared" si="50"/>
        <v>900000</v>
      </c>
      <c r="H77" s="24">
        <f t="shared" si="50"/>
        <v>0</v>
      </c>
      <c r="I77" s="24"/>
      <c r="J77" s="24"/>
      <c r="K77" s="24"/>
    </row>
    <row r="78" spans="2:11" ht="38.25" customHeight="1" x14ac:dyDescent="0.15">
      <c r="B78" s="13">
        <v>26101</v>
      </c>
      <c r="C78" s="30" t="s">
        <v>476</v>
      </c>
      <c r="D78" s="14">
        <f t="shared" ref="D78" si="51">SUM(E78:K78)</f>
        <v>2900000</v>
      </c>
      <c r="E78" s="14">
        <v>0</v>
      </c>
      <c r="F78" s="14">
        <v>2000000</v>
      </c>
      <c r="G78" s="14">
        <v>900000</v>
      </c>
      <c r="H78" s="14">
        <v>0</v>
      </c>
      <c r="I78" s="14"/>
      <c r="J78" s="14"/>
      <c r="K78" s="14"/>
    </row>
    <row r="79" spans="2:11" ht="30" customHeight="1" x14ac:dyDescent="0.15">
      <c r="B79" s="21">
        <v>27000</v>
      </c>
      <c r="C79" s="28" t="s">
        <v>87</v>
      </c>
      <c r="D79" s="22">
        <f>SUM(D80,D82,D84,D86)</f>
        <v>160000</v>
      </c>
      <c r="E79" s="22">
        <f t="shared" ref="E79:H79" si="52">SUM(E80,E82,E84,E86)</f>
        <v>0</v>
      </c>
      <c r="F79" s="22">
        <f t="shared" si="52"/>
        <v>120000</v>
      </c>
      <c r="G79" s="22">
        <f t="shared" si="52"/>
        <v>40000</v>
      </c>
      <c r="H79" s="22">
        <f t="shared" si="52"/>
        <v>0</v>
      </c>
      <c r="I79" s="22"/>
      <c r="J79" s="22"/>
      <c r="K79" s="22"/>
    </row>
    <row r="80" spans="2:11" ht="19.899999999999999" customHeight="1" x14ac:dyDescent="0.15">
      <c r="B80" s="23" t="s">
        <v>88</v>
      </c>
      <c r="C80" s="29" t="s">
        <v>89</v>
      </c>
      <c r="D80" s="24">
        <f>SUM(D81)</f>
        <v>70000</v>
      </c>
      <c r="E80" s="24">
        <f t="shared" ref="E80:H80" si="53">SUM(E81)</f>
        <v>0</v>
      </c>
      <c r="F80" s="24">
        <f t="shared" si="53"/>
        <v>50000</v>
      </c>
      <c r="G80" s="24">
        <f t="shared" si="53"/>
        <v>20000</v>
      </c>
      <c r="H80" s="24">
        <f t="shared" si="53"/>
        <v>0</v>
      </c>
      <c r="I80" s="24"/>
      <c r="J80" s="24"/>
      <c r="K80" s="24"/>
    </row>
    <row r="81" spans="2:11" ht="19.899999999999999" customHeight="1" x14ac:dyDescent="0.15">
      <c r="B81" s="13">
        <v>27101</v>
      </c>
      <c r="C81" s="30" t="s">
        <v>90</v>
      </c>
      <c r="D81" s="14">
        <f t="shared" ref="D81" si="54">SUM(E81:K81)</f>
        <v>70000</v>
      </c>
      <c r="E81" s="14">
        <v>0</v>
      </c>
      <c r="F81" s="14">
        <v>50000</v>
      </c>
      <c r="G81" s="14">
        <v>20000</v>
      </c>
      <c r="H81" s="14">
        <v>0</v>
      </c>
      <c r="I81" s="14"/>
      <c r="J81" s="14"/>
      <c r="K81" s="14"/>
    </row>
    <row r="82" spans="2:11" ht="19.899999999999999" customHeight="1" x14ac:dyDescent="0.15">
      <c r="B82" s="23" t="s">
        <v>91</v>
      </c>
      <c r="C82" s="29" t="s">
        <v>92</v>
      </c>
      <c r="D82" s="24">
        <f>SUM(D83)</f>
        <v>40000</v>
      </c>
      <c r="E82" s="24">
        <f t="shared" ref="E82:H82" si="55">SUM(E83)</f>
        <v>0</v>
      </c>
      <c r="F82" s="24">
        <f t="shared" si="55"/>
        <v>20000</v>
      </c>
      <c r="G82" s="24">
        <f t="shared" si="55"/>
        <v>20000</v>
      </c>
      <c r="H82" s="24">
        <f t="shared" si="55"/>
        <v>0</v>
      </c>
      <c r="I82" s="24"/>
      <c r="J82" s="24"/>
      <c r="K82" s="24"/>
    </row>
    <row r="83" spans="2:11" ht="19.899999999999999" customHeight="1" x14ac:dyDescent="0.15">
      <c r="B83" s="13">
        <v>27201</v>
      </c>
      <c r="C83" s="30" t="s">
        <v>477</v>
      </c>
      <c r="D83" s="14">
        <f t="shared" ref="D83" si="56">SUM(E83:K83)</f>
        <v>40000</v>
      </c>
      <c r="E83" s="14">
        <v>0</v>
      </c>
      <c r="F83" s="14">
        <v>20000</v>
      </c>
      <c r="G83" s="14">
        <v>20000</v>
      </c>
      <c r="H83" s="14">
        <v>0</v>
      </c>
      <c r="I83" s="14"/>
      <c r="J83" s="14"/>
      <c r="K83" s="14"/>
    </row>
    <row r="84" spans="2:11" ht="19.899999999999999" customHeight="1" x14ac:dyDescent="0.15">
      <c r="B84" s="23" t="s">
        <v>93</v>
      </c>
      <c r="C84" s="29" t="s">
        <v>94</v>
      </c>
      <c r="D84" s="24">
        <f>SUM(D85)</f>
        <v>50000</v>
      </c>
      <c r="E84" s="24">
        <f t="shared" ref="E84:H84" si="57">SUM(E85)</f>
        <v>0</v>
      </c>
      <c r="F84" s="24">
        <f t="shared" si="57"/>
        <v>50000</v>
      </c>
      <c r="G84" s="24">
        <f t="shared" si="57"/>
        <v>0</v>
      </c>
      <c r="H84" s="24">
        <f t="shared" si="57"/>
        <v>0</v>
      </c>
      <c r="I84" s="24"/>
      <c r="J84" s="24"/>
      <c r="K84" s="24"/>
    </row>
    <row r="85" spans="2:11" ht="19.899999999999999" customHeight="1" x14ac:dyDescent="0.15">
      <c r="B85" s="13">
        <v>27301</v>
      </c>
      <c r="C85" s="30" t="s">
        <v>95</v>
      </c>
      <c r="D85" s="14">
        <f t="shared" ref="D85" si="58">SUM(E85:K85)</f>
        <v>50000</v>
      </c>
      <c r="E85" s="14">
        <v>0</v>
      </c>
      <c r="F85" s="14">
        <v>50000</v>
      </c>
      <c r="G85" s="14"/>
      <c r="H85" s="14">
        <v>0</v>
      </c>
      <c r="I85" s="14"/>
      <c r="J85" s="14"/>
      <c r="K85" s="14"/>
    </row>
    <row r="86" spans="2:11" ht="27" customHeight="1" x14ac:dyDescent="0.15">
      <c r="B86" s="23" t="s">
        <v>96</v>
      </c>
      <c r="C86" s="29" t="s">
        <v>97</v>
      </c>
      <c r="D86" s="24">
        <f>SUM(D87)</f>
        <v>0</v>
      </c>
      <c r="E86" s="24">
        <f t="shared" ref="E86:H86" si="59">SUM(E87)</f>
        <v>0</v>
      </c>
      <c r="F86" s="24">
        <f t="shared" si="59"/>
        <v>0</v>
      </c>
      <c r="G86" s="24">
        <f t="shared" si="59"/>
        <v>0</v>
      </c>
      <c r="H86" s="24">
        <f t="shared" si="59"/>
        <v>0</v>
      </c>
      <c r="I86" s="24"/>
      <c r="J86" s="24"/>
      <c r="K86" s="24"/>
    </row>
    <row r="87" spans="2:11" ht="27" customHeight="1" x14ac:dyDescent="0.15">
      <c r="B87" s="13">
        <v>27501</v>
      </c>
      <c r="C87" s="30" t="s">
        <v>98</v>
      </c>
      <c r="D87" s="14">
        <f t="shared" ref="D87" si="60">SUM(E87:K87)</f>
        <v>0</v>
      </c>
      <c r="E87" s="14">
        <v>0</v>
      </c>
      <c r="F87" s="14"/>
      <c r="G87" s="14">
        <v>0</v>
      </c>
      <c r="H87" s="14">
        <v>0</v>
      </c>
      <c r="I87" s="14"/>
      <c r="J87" s="14"/>
      <c r="K87" s="14"/>
    </row>
    <row r="88" spans="2:11" s="6" customFormat="1" ht="19.899999999999999" customHeight="1" x14ac:dyDescent="0.15">
      <c r="B88" s="21" t="s">
        <v>99</v>
      </c>
      <c r="C88" s="28" t="s">
        <v>100</v>
      </c>
      <c r="D88" s="22">
        <f>SUM(D89)</f>
        <v>50000</v>
      </c>
      <c r="E88" s="22">
        <f t="shared" ref="E88:H89" si="61">SUM(E89)</f>
        <v>0</v>
      </c>
      <c r="F88" s="22">
        <f t="shared" si="61"/>
        <v>50000</v>
      </c>
      <c r="G88" s="22">
        <f t="shared" si="61"/>
        <v>0</v>
      </c>
      <c r="H88" s="22">
        <f t="shared" si="61"/>
        <v>0</v>
      </c>
      <c r="I88" s="22"/>
      <c r="J88" s="22"/>
      <c r="K88" s="22"/>
    </row>
    <row r="89" spans="2:11" s="9" customFormat="1" ht="19.899999999999999" customHeight="1" x14ac:dyDescent="0.15">
      <c r="B89" s="23">
        <v>29100</v>
      </c>
      <c r="C89" s="29" t="s">
        <v>101</v>
      </c>
      <c r="D89" s="24">
        <f>SUM(D90)</f>
        <v>50000</v>
      </c>
      <c r="E89" s="24">
        <f t="shared" si="61"/>
        <v>0</v>
      </c>
      <c r="F89" s="24">
        <f t="shared" si="61"/>
        <v>50000</v>
      </c>
      <c r="G89" s="24">
        <f t="shared" si="61"/>
        <v>0</v>
      </c>
      <c r="H89" s="24">
        <f t="shared" si="61"/>
        <v>0</v>
      </c>
      <c r="I89" s="24"/>
      <c r="J89" s="24"/>
      <c r="K89" s="24"/>
    </row>
    <row r="90" spans="2:11" ht="19.899999999999999" customHeight="1" x14ac:dyDescent="0.15">
      <c r="B90" s="13">
        <v>29101</v>
      </c>
      <c r="C90" s="30" t="s">
        <v>102</v>
      </c>
      <c r="D90" s="14">
        <f t="shared" ref="D90" si="62">SUM(E90:K90)</f>
        <v>50000</v>
      </c>
      <c r="E90" s="14">
        <v>0</v>
      </c>
      <c r="F90" s="14">
        <v>50000</v>
      </c>
      <c r="G90" s="14"/>
      <c r="H90" s="14">
        <v>0</v>
      </c>
      <c r="I90" s="14"/>
      <c r="J90" s="14"/>
      <c r="K90" s="14"/>
    </row>
    <row r="91" spans="2:11" ht="19.899999999999999" customHeight="1" x14ac:dyDescent="0.15">
      <c r="B91" s="21">
        <v>30000</v>
      </c>
      <c r="C91" s="28" t="s">
        <v>103</v>
      </c>
      <c r="D91" s="22">
        <f>SUM(D92,D105,D114,D118,D125,D136,D139,D148,D153)</f>
        <v>10686925</v>
      </c>
      <c r="E91" s="22">
        <f>SUM(E92,E105,E114,E118,E125,E136,E139,E148,E153)</f>
        <v>1715100</v>
      </c>
      <c r="F91" s="22">
        <f>SUM(F92,F105,F114,F118,F125,F136,F139,F148,F153)</f>
        <v>7039000</v>
      </c>
      <c r="G91" s="22">
        <f>SUM(G92,G105,G114,G118,G125,G136,G139,G148,G153)</f>
        <v>1705000</v>
      </c>
      <c r="H91" s="22">
        <f>SUM(H92,H105,H114,H118,H125,H136,H139,H148,H153)</f>
        <v>227825</v>
      </c>
      <c r="I91" s="22"/>
      <c r="J91" s="22"/>
      <c r="K91" s="22"/>
    </row>
    <row r="92" spans="2:11" ht="19.899999999999999" customHeight="1" x14ac:dyDescent="0.15">
      <c r="B92" s="21">
        <v>31000</v>
      </c>
      <c r="C92" s="28" t="s">
        <v>104</v>
      </c>
      <c r="D92" s="22">
        <f>SUM(D93,D95,D97,D99,D101,D103)</f>
        <v>2864000</v>
      </c>
      <c r="E92" s="22">
        <f t="shared" ref="E92:H92" si="63">SUM(E93,E95,E97,E99,E101,E103)</f>
        <v>0</v>
      </c>
      <c r="F92" s="22">
        <f t="shared" si="63"/>
        <v>2114000</v>
      </c>
      <c r="G92" s="22">
        <f t="shared" si="63"/>
        <v>750000</v>
      </c>
      <c r="H92" s="22">
        <f t="shared" si="63"/>
        <v>0</v>
      </c>
      <c r="I92" s="22"/>
      <c r="J92" s="22"/>
      <c r="K92" s="22"/>
    </row>
    <row r="93" spans="2:11" ht="19.899999999999999" customHeight="1" x14ac:dyDescent="0.15">
      <c r="B93" s="23" t="s">
        <v>105</v>
      </c>
      <c r="C93" s="29" t="s">
        <v>106</v>
      </c>
      <c r="D93" s="24">
        <f>SUM(D94)</f>
        <v>2840000</v>
      </c>
      <c r="E93" s="24">
        <f t="shared" ref="E93:H93" si="64">SUM(E94)</f>
        <v>0</v>
      </c>
      <c r="F93" s="24">
        <f t="shared" si="64"/>
        <v>2090000</v>
      </c>
      <c r="G93" s="24">
        <f t="shared" si="64"/>
        <v>750000</v>
      </c>
      <c r="H93" s="24">
        <f t="shared" si="64"/>
        <v>0</v>
      </c>
      <c r="I93" s="24"/>
      <c r="J93" s="24"/>
      <c r="K93" s="24"/>
    </row>
    <row r="94" spans="2:11" ht="19.899999999999999" customHeight="1" x14ac:dyDescent="0.15">
      <c r="B94" s="13">
        <v>31101</v>
      </c>
      <c r="C94" s="30" t="s">
        <v>478</v>
      </c>
      <c r="D94" s="14">
        <f t="shared" ref="D94:D104" si="65">SUM(E94:K94)</f>
        <v>2840000</v>
      </c>
      <c r="E94" s="14">
        <v>0</v>
      </c>
      <c r="F94" s="14">
        <f>1600000+490000</f>
        <v>2090000</v>
      </c>
      <c r="G94" s="14">
        <v>750000</v>
      </c>
      <c r="H94" s="14">
        <v>0</v>
      </c>
      <c r="I94" s="14"/>
      <c r="J94" s="14"/>
      <c r="K94" s="14"/>
    </row>
    <row r="95" spans="2:11" ht="19.899999999999999" customHeight="1" x14ac:dyDescent="0.15">
      <c r="B95" s="23" t="s">
        <v>107</v>
      </c>
      <c r="C95" s="29" t="s">
        <v>108</v>
      </c>
      <c r="D95" s="24">
        <f>SUM(D96)</f>
        <v>0</v>
      </c>
      <c r="E95" s="24">
        <f t="shared" ref="E95:H95" si="66">SUM(E96)</f>
        <v>0</v>
      </c>
      <c r="F95" s="24">
        <f t="shared" si="66"/>
        <v>0</v>
      </c>
      <c r="G95" s="24">
        <f t="shared" si="66"/>
        <v>0</v>
      </c>
      <c r="H95" s="24">
        <f t="shared" si="66"/>
        <v>0</v>
      </c>
      <c r="I95" s="24"/>
      <c r="J95" s="24"/>
      <c r="K95" s="24"/>
    </row>
    <row r="96" spans="2:11" ht="19.899999999999999" customHeight="1" x14ac:dyDescent="0.15">
      <c r="B96" s="13">
        <v>31201</v>
      </c>
      <c r="C96" s="30" t="s">
        <v>479</v>
      </c>
      <c r="D96" s="14">
        <f t="shared" si="65"/>
        <v>0</v>
      </c>
      <c r="E96" s="14">
        <v>0</v>
      </c>
      <c r="F96" s="14">
        <v>0</v>
      </c>
      <c r="G96" s="14">
        <v>0</v>
      </c>
      <c r="H96" s="14">
        <v>0</v>
      </c>
      <c r="I96" s="14"/>
      <c r="J96" s="14"/>
      <c r="K96" s="14"/>
    </row>
    <row r="97" spans="2:11" ht="19.899999999999999" customHeight="1" x14ac:dyDescent="0.15">
      <c r="B97" s="23" t="s">
        <v>109</v>
      </c>
      <c r="C97" s="29" t="s">
        <v>110</v>
      </c>
      <c r="D97" s="24">
        <f>SUM(D98)</f>
        <v>2000</v>
      </c>
      <c r="E97" s="24">
        <f t="shared" ref="E97:H97" si="67">SUM(E98)</f>
        <v>0</v>
      </c>
      <c r="F97" s="24">
        <f t="shared" si="67"/>
        <v>2000</v>
      </c>
      <c r="G97" s="24">
        <f t="shared" si="67"/>
        <v>0</v>
      </c>
      <c r="H97" s="24">
        <f t="shared" si="67"/>
        <v>0</v>
      </c>
      <c r="I97" s="24"/>
      <c r="J97" s="24"/>
      <c r="K97" s="24"/>
    </row>
    <row r="98" spans="2:11" ht="19.899999999999999" customHeight="1" x14ac:dyDescent="0.15">
      <c r="B98" s="13">
        <v>31301</v>
      </c>
      <c r="C98" s="30" t="s">
        <v>480</v>
      </c>
      <c r="D98" s="14">
        <f t="shared" si="65"/>
        <v>2000</v>
      </c>
      <c r="E98" s="14">
        <v>0</v>
      </c>
      <c r="F98" s="14">
        <v>2000</v>
      </c>
      <c r="G98" s="14">
        <v>0</v>
      </c>
      <c r="H98" s="14">
        <v>0</v>
      </c>
      <c r="I98" s="14"/>
      <c r="J98" s="14"/>
      <c r="K98" s="14"/>
    </row>
    <row r="99" spans="2:11" ht="19.899999999999999" customHeight="1" x14ac:dyDescent="0.15">
      <c r="B99" s="23" t="s">
        <v>111</v>
      </c>
      <c r="C99" s="29" t="s">
        <v>112</v>
      </c>
      <c r="D99" s="24">
        <f>SUM(D100)</f>
        <v>2000</v>
      </c>
      <c r="E99" s="24">
        <f t="shared" ref="E99:H99" si="68">SUM(E100)</f>
        <v>0</v>
      </c>
      <c r="F99" s="24">
        <f t="shared" si="68"/>
        <v>2000</v>
      </c>
      <c r="G99" s="24">
        <f t="shared" si="68"/>
        <v>0</v>
      </c>
      <c r="H99" s="24">
        <f t="shared" si="68"/>
        <v>0</v>
      </c>
      <c r="I99" s="24"/>
      <c r="J99" s="24"/>
      <c r="K99" s="24"/>
    </row>
    <row r="100" spans="2:11" ht="19.899999999999999" customHeight="1" x14ac:dyDescent="0.15">
      <c r="B100" s="13">
        <v>31401</v>
      </c>
      <c r="C100" s="30" t="s">
        <v>481</v>
      </c>
      <c r="D100" s="14">
        <f t="shared" si="65"/>
        <v>2000</v>
      </c>
      <c r="E100" s="14">
        <v>0</v>
      </c>
      <c r="F100" s="14">
        <v>2000</v>
      </c>
      <c r="G100" s="14"/>
      <c r="H100" s="14">
        <v>0</v>
      </c>
      <c r="I100" s="14"/>
      <c r="J100" s="14"/>
      <c r="K100" s="14"/>
    </row>
    <row r="101" spans="2:11" ht="19.899999999999999" customHeight="1" x14ac:dyDescent="0.15">
      <c r="B101" s="23">
        <v>31700</v>
      </c>
      <c r="C101" s="29" t="s">
        <v>725</v>
      </c>
      <c r="D101" s="24">
        <f>SUM(D102)</f>
        <v>20000</v>
      </c>
      <c r="E101" s="24">
        <f t="shared" ref="E101:H101" si="69">SUM(E102)</f>
        <v>0</v>
      </c>
      <c r="F101" s="24">
        <f t="shared" si="69"/>
        <v>20000</v>
      </c>
      <c r="G101" s="24">
        <f t="shared" si="69"/>
        <v>0</v>
      </c>
      <c r="H101" s="24">
        <f t="shared" si="69"/>
        <v>0</v>
      </c>
      <c r="I101" s="24"/>
      <c r="J101" s="24"/>
      <c r="K101" s="24"/>
    </row>
    <row r="102" spans="2:11" ht="19.899999999999999" customHeight="1" x14ac:dyDescent="0.15">
      <c r="B102" s="13">
        <v>31701</v>
      </c>
      <c r="C102" s="30" t="s">
        <v>726</v>
      </c>
      <c r="D102" s="14">
        <f t="shared" si="65"/>
        <v>20000</v>
      </c>
      <c r="E102" s="14">
        <v>0</v>
      </c>
      <c r="F102" s="14">
        <v>20000</v>
      </c>
      <c r="G102" s="14"/>
      <c r="H102" s="14">
        <v>0</v>
      </c>
      <c r="I102" s="14"/>
      <c r="J102" s="14"/>
      <c r="K102" s="14"/>
    </row>
    <row r="103" spans="2:11" ht="19.899999999999999" customHeight="1" x14ac:dyDescent="0.15">
      <c r="B103" s="23" t="s">
        <v>113</v>
      </c>
      <c r="C103" s="29" t="s">
        <v>114</v>
      </c>
      <c r="D103" s="24">
        <f>SUM(D104)</f>
        <v>0</v>
      </c>
      <c r="E103" s="24">
        <f t="shared" ref="E103:H103" si="70">SUM(E104)</f>
        <v>0</v>
      </c>
      <c r="F103" s="24">
        <f t="shared" si="70"/>
        <v>0</v>
      </c>
      <c r="G103" s="24">
        <f t="shared" si="70"/>
        <v>0</v>
      </c>
      <c r="H103" s="24">
        <f t="shared" si="70"/>
        <v>0</v>
      </c>
      <c r="I103" s="24"/>
      <c r="J103" s="24"/>
      <c r="K103" s="24"/>
    </row>
    <row r="104" spans="2:11" ht="19.899999999999999" customHeight="1" x14ac:dyDescent="0.15">
      <c r="B104" s="13">
        <v>31801</v>
      </c>
      <c r="C104" s="30" t="s">
        <v>482</v>
      </c>
      <c r="D104" s="14">
        <f t="shared" si="65"/>
        <v>0</v>
      </c>
      <c r="E104" s="14">
        <v>0</v>
      </c>
      <c r="F104" s="14">
        <v>0</v>
      </c>
      <c r="G104" s="14">
        <v>0</v>
      </c>
      <c r="H104" s="14">
        <v>0</v>
      </c>
      <c r="I104" s="14"/>
      <c r="J104" s="14"/>
      <c r="K104" s="14"/>
    </row>
    <row r="105" spans="2:11" ht="19.899999999999999" customHeight="1" x14ac:dyDescent="0.15">
      <c r="B105" s="21">
        <v>32000</v>
      </c>
      <c r="C105" s="28" t="s">
        <v>115</v>
      </c>
      <c r="D105" s="22">
        <f>SUM(D112,D110,D108,D106)</f>
        <v>740000</v>
      </c>
      <c r="E105" s="22">
        <f t="shared" ref="E105:H105" si="71">SUM(E112,E110,E108,E106)</f>
        <v>0</v>
      </c>
      <c r="F105" s="22">
        <f t="shared" si="71"/>
        <v>720000</v>
      </c>
      <c r="G105" s="22">
        <f t="shared" si="71"/>
        <v>20000</v>
      </c>
      <c r="H105" s="22">
        <f t="shared" si="71"/>
        <v>0</v>
      </c>
      <c r="I105" s="22"/>
      <c r="J105" s="22"/>
      <c r="K105" s="22"/>
    </row>
    <row r="106" spans="2:11" ht="19.899999999999999" customHeight="1" x14ac:dyDescent="0.15">
      <c r="B106" s="23" t="s">
        <v>116</v>
      </c>
      <c r="C106" s="29" t="s">
        <v>117</v>
      </c>
      <c r="D106" s="24">
        <f>SUM(D107)</f>
        <v>440000</v>
      </c>
      <c r="E106" s="24">
        <f t="shared" ref="E106:H106" si="72">SUM(E107)</f>
        <v>0</v>
      </c>
      <c r="F106" s="24">
        <f t="shared" si="72"/>
        <v>420000</v>
      </c>
      <c r="G106" s="24">
        <f t="shared" si="72"/>
        <v>20000</v>
      </c>
      <c r="H106" s="24">
        <f t="shared" si="72"/>
        <v>0</v>
      </c>
      <c r="I106" s="24"/>
      <c r="J106" s="24"/>
      <c r="K106" s="24"/>
    </row>
    <row r="107" spans="2:11" ht="19.899999999999999" customHeight="1" x14ac:dyDescent="0.15">
      <c r="B107" s="13">
        <v>32201</v>
      </c>
      <c r="C107" s="30" t="s">
        <v>483</v>
      </c>
      <c r="D107" s="14">
        <f t="shared" ref="D107:D109" si="73">SUM(E107:K107)</f>
        <v>440000</v>
      </c>
      <c r="E107" s="14">
        <v>0</v>
      </c>
      <c r="F107" s="14">
        <v>420000</v>
      </c>
      <c r="G107" s="14">
        <v>20000</v>
      </c>
      <c r="H107" s="14">
        <v>0</v>
      </c>
      <c r="I107" s="14"/>
      <c r="J107" s="14"/>
      <c r="K107" s="14"/>
    </row>
    <row r="108" spans="2:11" ht="30" customHeight="1" x14ac:dyDescent="0.15">
      <c r="B108" s="23">
        <v>32500</v>
      </c>
      <c r="C108" s="29" t="s">
        <v>739</v>
      </c>
      <c r="D108" s="24">
        <f>SUM(D109)</f>
        <v>300000</v>
      </c>
      <c r="E108" s="24">
        <f t="shared" ref="E108:H110" si="74">SUM(E109)</f>
        <v>0</v>
      </c>
      <c r="F108" s="24">
        <f t="shared" si="74"/>
        <v>300000</v>
      </c>
      <c r="G108" s="24">
        <f t="shared" si="74"/>
        <v>0</v>
      </c>
      <c r="H108" s="24">
        <f t="shared" si="74"/>
        <v>0</v>
      </c>
      <c r="I108" s="24"/>
      <c r="J108" s="24"/>
      <c r="K108" s="24"/>
    </row>
    <row r="109" spans="2:11" ht="19.899999999999999" customHeight="1" x14ac:dyDescent="0.15">
      <c r="B109" s="13"/>
      <c r="C109" s="30" t="s">
        <v>740</v>
      </c>
      <c r="D109" s="14">
        <f t="shared" si="73"/>
        <v>300000</v>
      </c>
      <c r="E109" s="14"/>
      <c r="F109" s="14">
        <v>300000</v>
      </c>
      <c r="G109" s="14"/>
      <c r="H109" s="14"/>
      <c r="I109" s="14"/>
      <c r="J109" s="14"/>
      <c r="K109" s="14"/>
    </row>
    <row r="110" spans="2:11" ht="30" customHeight="1" x14ac:dyDescent="0.15">
      <c r="B110" s="23" t="s">
        <v>118</v>
      </c>
      <c r="C110" s="29" t="s">
        <v>119</v>
      </c>
      <c r="D110" s="24">
        <f>SUM(D111)</f>
        <v>0</v>
      </c>
      <c r="E110" s="24">
        <f t="shared" si="74"/>
        <v>0</v>
      </c>
      <c r="F110" s="24">
        <f t="shared" si="74"/>
        <v>0</v>
      </c>
      <c r="G110" s="24">
        <f t="shared" si="74"/>
        <v>0</v>
      </c>
      <c r="H110" s="24">
        <f t="shared" si="74"/>
        <v>0</v>
      </c>
      <c r="I110" s="24"/>
      <c r="J110" s="24"/>
      <c r="K110" s="24"/>
    </row>
    <row r="111" spans="2:11" ht="19.899999999999999" customHeight="1" x14ac:dyDescent="0.15">
      <c r="B111" s="13">
        <v>32601</v>
      </c>
      <c r="C111" s="30" t="s">
        <v>484</v>
      </c>
      <c r="D111" s="14">
        <f t="shared" ref="D111" si="75">SUM(E111:K111)</f>
        <v>0</v>
      </c>
      <c r="E111" s="14">
        <v>0</v>
      </c>
      <c r="F111" s="14">
        <v>0</v>
      </c>
      <c r="G111" s="14"/>
      <c r="H111" s="14">
        <v>0</v>
      </c>
      <c r="I111" s="14"/>
      <c r="J111" s="14"/>
      <c r="K111" s="14"/>
    </row>
    <row r="112" spans="2:11" ht="19.899999999999999" customHeight="1" x14ac:dyDescent="0.15">
      <c r="B112" s="23" t="s">
        <v>121</v>
      </c>
      <c r="C112" s="29" t="s">
        <v>122</v>
      </c>
      <c r="D112" s="24">
        <f>SUM(D113)</f>
        <v>0</v>
      </c>
      <c r="E112" s="24">
        <f t="shared" ref="E112:H112" si="76">SUM(E113)</f>
        <v>0</v>
      </c>
      <c r="F112" s="24">
        <f t="shared" si="76"/>
        <v>0</v>
      </c>
      <c r="G112" s="24">
        <f t="shared" si="76"/>
        <v>0</v>
      </c>
      <c r="H112" s="24">
        <f t="shared" si="76"/>
        <v>0</v>
      </c>
      <c r="I112" s="24"/>
      <c r="J112" s="24"/>
      <c r="K112" s="24"/>
    </row>
    <row r="113" spans="2:11" ht="19.899999999999999" customHeight="1" x14ac:dyDescent="0.15">
      <c r="B113" s="13" t="s">
        <v>123</v>
      </c>
      <c r="C113" s="30" t="s">
        <v>509</v>
      </c>
      <c r="D113" s="14">
        <f t="shared" ref="D113" si="77">SUM(E113:K113)</f>
        <v>0</v>
      </c>
      <c r="E113" s="14">
        <v>0</v>
      </c>
      <c r="F113" s="14">
        <v>0</v>
      </c>
      <c r="G113" s="14">
        <v>0</v>
      </c>
      <c r="H113" s="14">
        <v>0</v>
      </c>
      <c r="I113" s="14"/>
      <c r="J113" s="14"/>
      <c r="K113" s="14"/>
    </row>
    <row r="114" spans="2:11" s="6" customFormat="1" ht="19.899999999999999" customHeight="1" x14ac:dyDescent="0.15">
      <c r="B114" s="21">
        <v>33000</v>
      </c>
      <c r="C114" s="28" t="s">
        <v>510</v>
      </c>
      <c r="D114" s="22">
        <f>SUM(D115)</f>
        <v>226825</v>
      </c>
      <c r="E114" s="22">
        <f t="shared" ref="E114:H114" si="78">SUM(E115)</f>
        <v>0</v>
      </c>
      <c r="F114" s="22">
        <f t="shared" si="78"/>
        <v>0</v>
      </c>
      <c r="G114" s="22">
        <f t="shared" si="78"/>
        <v>0</v>
      </c>
      <c r="H114" s="22">
        <f t="shared" si="78"/>
        <v>226825</v>
      </c>
      <c r="I114" s="22"/>
      <c r="J114" s="22"/>
      <c r="K114" s="22"/>
    </row>
    <row r="115" spans="2:11" ht="19.899999999999999" customHeight="1" x14ac:dyDescent="0.15">
      <c r="B115" s="23">
        <v>33100</v>
      </c>
      <c r="C115" s="29" t="s">
        <v>124</v>
      </c>
      <c r="D115" s="24">
        <f t="shared" ref="D115:G115" si="79">SUM(D116:D117)</f>
        <v>226825</v>
      </c>
      <c r="E115" s="24">
        <f t="shared" si="79"/>
        <v>0</v>
      </c>
      <c r="F115" s="24">
        <f t="shared" si="79"/>
        <v>0</v>
      </c>
      <c r="G115" s="24">
        <f t="shared" si="79"/>
        <v>0</v>
      </c>
      <c r="H115" s="24">
        <f>SUM(H116:H117)</f>
        <v>226825</v>
      </c>
      <c r="I115" s="24"/>
      <c r="J115" s="24"/>
      <c r="K115" s="24"/>
    </row>
    <row r="116" spans="2:11" ht="19.899999999999999" customHeight="1" x14ac:dyDescent="0.15">
      <c r="B116" s="13">
        <v>33101</v>
      </c>
      <c r="C116" s="30" t="s">
        <v>511</v>
      </c>
      <c r="D116" s="14">
        <f t="shared" ref="D116:D117" si="80">SUM(E116:K116)</f>
        <v>0</v>
      </c>
      <c r="E116" s="14">
        <v>0</v>
      </c>
      <c r="F116" s="14">
        <v>0</v>
      </c>
      <c r="G116" s="14">
        <v>0</v>
      </c>
      <c r="H116" s="14">
        <v>0</v>
      </c>
      <c r="I116" s="14"/>
      <c r="J116" s="14"/>
      <c r="K116" s="14"/>
    </row>
    <row r="117" spans="2:11" ht="24.75" customHeight="1" x14ac:dyDescent="0.15">
      <c r="B117" s="13">
        <v>33901</v>
      </c>
      <c r="C117" s="30" t="s">
        <v>729</v>
      </c>
      <c r="D117" s="14">
        <f t="shared" si="80"/>
        <v>226825</v>
      </c>
      <c r="E117" s="14"/>
      <c r="F117" s="14"/>
      <c r="G117" s="14"/>
      <c r="H117" s="14">
        <v>226825</v>
      </c>
      <c r="I117" s="14"/>
      <c r="J117" s="14"/>
      <c r="K117" s="14"/>
    </row>
    <row r="118" spans="2:11" ht="19.899999999999999" customHeight="1" x14ac:dyDescent="0.15">
      <c r="B118" s="21">
        <v>34000</v>
      </c>
      <c r="C118" s="28" t="s">
        <v>125</v>
      </c>
      <c r="D118" s="22">
        <f>SUM(D123,D121,D119)</f>
        <v>71100</v>
      </c>
      <c r="E118" s="22">
        <f t="shared" ref="E118:H118" si="81">SUM(E123,E121,E119)</f>
        <v>100</v>
      </c>
      <c r="F118" s="22">
        <f t="shared" si="81"/>
        <v>55000</v>
      </c>
      <c r="G118" s="22">
        <f t="shared" si="81"/>
        <v>15000</v>
      </c>
      <c r="H118" s="22">
        <f t="shared" si="81"/>
        <v>1000</v>
      </c>
      <c r="I118" s="22"/>
      <c r="J118" s="22"/>
      <c r="K118" s="22"/>
    </row>
    <row r="119" spans="2:11" ht="19.899999999999999" customHeight="1" x14ac:dyDescent="0.15">
      <c r="B119" s="23" t="s">
        <v>126</v>
      </c>
      <c r="C119" s="29" t="s">
        <v>127</v>
      </c>
      <c r="D119" s="24">
        <f>SUM(D120)</f>
        <v>41100</v>
      </c>
      <c r="E119" s="24">
        <f t="shared" ref="E119:H119" si="82">SUM(E120)</f>
        <v>100</v>
      </c>
      <c r="F119" s="24">
        <f t="shared" si="82"/>
        <v>25000</v>
      </c>
      <c r="G119" s="24">
        <f t="shared" si="82"/>
        <v>15000</v>
      </c>
      <c r="H119" s="24">
        <f t="shared" si="82"/>
        <v>1000</v>
      </c>
      <c r="I119" s="24"/>
      <c r="J119" s="24"/>
      <c r="K119" s="24"/>
    </row>
    <row r="120" spans="2:11" ht="19.899999999999999" customHeight="1" x14ac:dyDescent="0.15">
      <c r="B120" s="13">
        <v>34101</v>
      </c>
      <c r="C120" s="30" t="s">
        <v>128</v>
      </c>
      <c r="D120" s="14">
        <f t="shared" ref="D120" si="83">SUM(E120:K120)</f>
        <v>41100</v>
      </c>
      <c r="E120" s="14">
        <v>100</v>
      </c>
      <c r="F120" s="14">
        <v>25000</v>
      </c>
      <c r="G120" s="14">
        <v>15000</v>
      </c>
      <c r="H120" s="14">
        <v>1000</v>
      </c>
      <c r="I120" s="14"/>
      <c r="J120" s="14"/>
      <c r="K120" s="14"/>
    </row>
    <row r="121" spans="2:11" ht="19.899999999999999" customHeight="1" x14ac:dyDescent="0.15">
      <c r="B121" s="23" t="s">
        <v>129</v>
      </c>
      <c r="C121" s="29" t="s">
        <v>130</v>
      </c>
      <c r="D121" s="24">
        <f>SUM(D122)</f>
        <v>30000</v>
      </c>
      <c r="E121" s="24">
        <f t="shared" ref="E121:H121" si="84">SUM(E122)</f>
        <v>0</v>
      </c>
      <c r="F121" s="24">
        <f t="shared" si="84"/>
        <v>30000</v>
      </c>
      <c r="G121" s="24">
        <f t="shared" si="84"/>
        <v>0</v>
      </c>
      <c r="H121" s="24">
        <f t="shared" si="84"/>
        <v>0</v>
      </c>
      <c r="I121" s="24"/>
      <c r="J121" s="24"/>
      <c r="K121" s="24"/>
    </row>
    <row r="122" spans="2:11" ht="19.899999999999999" customHeight="1" x14ac:dyDescent="0.15">
      <c r="B122" s="13">
        <v>34501</v>
      </c>
      <c r="C122" s="30" t="s">
        <v>131</v>
      </c>
      <c r="D122" s="14">
        <f t="shared" ref="D122" si="85">SUM(E122:K122)</f>
        <v>30000</v>
      </c>
      <c r="E122" s="14">
        <v>0</v>
      </c>
      <c r="F122" s="14">
        <v>30000</v>
      </c>
      <c r="G122" s="14"/>
      <c r="H122" s="14">
        <v>0</v>
      </c>
      <c r="I122" s="14"/>
      <c r="J122" s="14"/>
      <c r="K122" s="14"/>
    </row>
    <row r="123" spans="2:11" ht="19.899999999999999" customHeight="1" x14ac:dyDescent="0.15">
      <c r="B123" s="23" t="s">
        <v>132</v>
      </c>
      <c r="C123" s="29" t="s">
        <v>133</v>
      </c>
      <c r="D123" s="24">
        <f>SUM(D124)</f>
        <v>0</v>
      </c>
      <c r="E123" s="24">
        <f t="shared" ref="E123:H123" si="86">SUM(E124)</f>
        <v>0</v>
      </c>
      <c r="F123" s="24">
        <f t="shared" si="86"/>
        <v>0</v>
      </c>
      <c r="G123" s="24">
        <f t="shared" si="86"/>
        <v>0</v>
      </c>
      <c r="H123" s="24">
        <f t="shared" si="86"/>
        <v>0</v>
      </c>
      <c r="I123" s="24"/>
      <c r="J123" s="24"/>
      <c r="K123" s="24"/>
    </row>
    <row r="124" spans="2:11" ht="19.899999999999999" customHeight="1" x14ac:dyDescent="0.15">
      <c r="B124" s="13">
        <v>34701</v>
      </c>
      <c r="C124" s="30" t="s">
        <v>134</v>
      </c>
      <c r="D124" s="14">
        <f t="shared" ref="D124" si="87">SUM(E124:K124)</f>
        <v>0</v>
      </c>
      <c r="E124" s="14">
        <v>0</v>
      </c>
      <c r="F124" s="14">
        <v>0</v>
      </c>
      <c r="G124" s="14"/>
      <c r="H124" s="14">
        <v>0</v>
      </c>
      <c r="I124" s="14"/>
      <c r="J124" s="14"/>
      <c r="K124" s="14"/>
    </row>
    <row r="125" spans="2:11" ht="29.25" customHeight="1" x14ac:dyDescent="0.15">
      <c r="B125" s="21">
        <v>35000</v>
      </c>
      <c r="C125" s="28" t="s">
        <v>135</v>
      </c>
      <c r="D125" s="22">
        <f>SUM(D126,D128,D130,D132,D134)</f>
        <v>2495000</v>
      </c>
      <c r="E125" s="22">
        <f t="shared" ref="E125:H125" si="88">SUM(E126,E128,E130,E132,E134)</f>
        <v>65000</v>
      </c>
      <c r="F125" s="22">
        <f t="shared" si="88"/>
        <v>1630000</v>
      </c>
      <c r="G125" s="22">
        <f t="shared" si="88"/>
        <v>800000</v>
      </c>
      <c r="H125" s="22">
        <f t="shared" si="88"/>
        <v>0</v>
      </c>
      <c r="I125" s="22"/>
      <c r="J125" s="22"/>
      <c r="K125" s="22"/>
    </row>
    <row r="126" spans="2:11" ht="29.25" customHeight="1" x14ac:dyDescent="0.15">
      <c r="B126" s="23" t="s">
        <v>136</v>
      </c>
      <c r="C126" s="29" t="s">
        <v>137</v>
      </c>
      <c r="D126" s="24">
        <f>SUM(D127)</f>
        <v>1050000</v>
      </c>
      <c r="E126" s="24">
        <f t="shared" ref="E126:H126" si="89">SUM(E127)</f>
        <v>0</v>
      </c>
      <c r="F126" s="24">
        <f t="shared" si="89"/>
        <v>600000</v>
      </c>
      <c r="G126" s="24">
        <f t="shared" si="89"/>
        <v>450000</v>
      </c>
      <c r="H126" s="24">
        <f t="shared" si="89"/>
        <v>0</v>
      </c>
      <c r="I126" s="24"/>
      <c r="J126" s="24"/>
      <c r="K126" s="24"/>
    </row>
    <row r="127" spans="2:11" ht="29.25" customHeight="1" x14ac:dyDescent="0.15">
      <c r="B127" s="13">
        <v>35101</v>
      </c>
      <c r="C127" s="30" t="s">
        <v>485</v>
      </c>
      <c r="D127" s="14">
        <f t="shared" ref="D127" si="90">SUM(E127:K127)</f>
        <v>1050000</v>
      </c>
      <c r="E127" s="14">
        <v>0</v>
      </c>
      <c r="F127" s="14">
        <v>600000</v>
      </c>
      <c r="G127" s="14">
        <v>450000</v>
      </c>
      <c r="H127" s="14">
        <v>0</v>
      </c>
      <c r="I127" s="14"/>
      <c r="J127" s="14"/>
      <c r="K127" s="14"/>
    </row>
    <row r="128" spans="2:11" ht="48" customHeight="1" x14ac:dyDescent="0.15">
      <c r="B128" s="23" t="s">
        <v>138</v>
      </c>
      <c r="C128" s="29" t="s">
        <v>139</v>
      </c>
      <c r="D128" s="24">
        <f>SUM(D129)</f>
        <v>10000</v>
      </c>
      <c r="E128" s="24">
        <f t="shared" ref="E128:H128" si="91">SUM(E129)</f>
        <v>0</v>
      </c>
      <c r="F128" s="24">
        <f t="shared" si="91"/>
        <v>10000</v>
      </c>
      <c r="G128" s="24">
        <f t="shared" si="91"/>
        <v>0</v>
      </c>
      <c r="H128" s="24">
        <f t="shared" si="91"/>
        <v>0</v>
      </c>
      <c r="I128" s="24"/>
      <c r="J128" s="24"/>
      <c r="K128" s="24"/>
    </row>
    <row r="129" spans="2:11" ht="29.25" customHeight="1" x14ac:dyDescent="0.15">
      <c r="B129" s="13">
        <v>35201</v>
      </c>
      <c r="C129" s="30" t="s">
        <v>489</v>
      </c>
      <c r="D129" s="14">
        <f t="shared" ref="D129" si="92">SUM(E129:K129)</f>
        <v>10000</v>
      </c>
      <c r="E129" s="14">
        <v>0</v>
      </c>
      <c r="F129" s="14">
        <v>10000</v>
      </c>
      <c r="G129" s="14">
        <v>0</v>
      </c>
      <c r="H129" s="14">
        <v>0</v>
      </c>
      <c r="I129" s="14"/>
      <c r="J129" s="14"/>
      <c r="K129" s="14"/>
    </row>
    <row r="130" spans="2:11" ht="29.25" customHeight="1" x14ac:dyDescent="0.15">
      <c r="B130" s="23" t="s">
        <v>140</v>
      </c>
      <c r="C130" s="29" t="s">
        <v>141</v>
      </c>
      <c r="D130" s="24">
        <f>SUM(D131)</f>
        <v>20000</v>
      </c>
      <c r="E130" s="24">
        <f t="shared" ref="E130:H130" si="93">SUM(E131)</f>
        <v>0</v>
      </c>
      <c r="F130" s="24">
        <f t="shared" si="93"/>
        <v>20000</v>
      </c>
      <c r="G130" s="24">
        <f t="shared" si="93"/>
        <v>0</v>
      </c>
      <c r="H130" s="24">
        <f t="shared" si="93"/>
        <v>0</v>
      </c>
      <c r="I130" s="24"/>
      <c r="J130" s="24"/>
      <c r="K130" s="24"/>
    </row>
    <row r="131" spans="2:11" ht="29.25" customHeight="1" x14ac:dyDescent="0.15">
      <c r="B131" s="13">
        <v>35301</v>
      </c>
      <c r="C131" s="30" t="s">
        <v>488</v>
      </c>
      <c r="D131" s="14">
        <f t="shared" ref="D131" si="94">SUM(E131:K131)</f>
        <v>20000</v>
      </c>
      <c r="E131" s="14">
        <v>0</v>
      </c>
      <c r="F131" s="14">
        <v>20000</v>
      </c>
      <c r="G131" s="14"/>
      <c r="H131" s="14">
        <v>0</v>
      </c>
      <c r="I131" s="14"/>
      <c r="J131" s="14"/>
      <c r="K131" s="14"/>
    </row>
    <row r="132" spans="2:11" ht="29.25" customHeight="1" x14ac:dyDescent="0.15">
      <c r="B132" s="23">
        <v>35500</v>
      </c>
      <c r="C132" s="29" t="s">
        <v>142</v>
      </c>
      <c r="D132" s="24">
        <f>SUM(D133)</f>
        <v>900000</v>
      </c>
      <c r="E132" s="24">
        <f t="shared" ref="E132:H132" si="95">SUM(E133)</f>
        <v>50000</v>
      </c>
      <c r="F132" s="24">
        <f t="shared" si="95"/>
        <v>600000</v>
      </c>
      <c r="G132" s="24">
        <f t="shared" si="95"/>
        <v>250000</v>
      </c>
      <c r="H132" s="24">
        <f t="shared" si="95"/>
        <v>0</v>
      </c>
      <c r="I132" s="24"/>
      <c r="J132" s="24"/>
      <c r="K132" s="24"/>
    </row>
    <row r="133" spans="2:11" ht="29.25" customHeight="1" x14ac:dyDescent="0.15">
      <c r="B133" s="13">
        <v>35501</v>
      </c>
      <c r="C133" s="30" t="s">
        <v>487</v>
      </c>
      <c r="D133" s="14">
        <f t="shared" ref="D133" si="96">SUM(E133:K133)</f>
        <v>900000</v>
      </c>
      <c r="E133" s="14">
        <v>50000</v>
      </c>
      <c r="F133" s="14">
        <v>600000</v>
      </c>
      <c r="G133" s="14">
        <v>250000</v>
      </c>
      <c r="H133" s="14">
        <v>0</v>
      </c>
      <c r="I133" s="14"/>
      <c r="J133" s="14"/>
      <c r="K133" s="14"/>
    </row>
    <row r="134" spans="2:11" ht="29.25" customHeight="1" x14ac:dyDescent="0.15">
      <c r="B134" s="23" t="s">
        <v>143</v>
      </c>
      <c r="C134" s="29" t="s">
        <v>144</v>
      </c>
      <c r="D134" s="24">
        <f>SUM(D135)</f>
        <v>515000</v>
      </c>
      <c r="E134" s="24">
        <f t="shared" ref="E134:H134" si="97">SUM(E135)</f>
        <v>15000</v>
      </c>
      <c r="F134" s="24">
        <f t="shared" si="97"/>
        <v>400000</v>
      </c>
      <c r="G134" s="24">
        <f t="shared" si="97"/>
        <v>100000</v>
      </c>
      <c r="H134" s="24">
        <f t="shared" si="97"/>
        <v>0</v>
      </c>
      <c r="I134" s="24"/>
      <c r="J134" s="24"/>
      <c r="K134" s="24"/>
    </row>
    <row r="135" spans="2:11" ht="29.25" customHeight="1" x14ac:dyDescent="0.15">
      <c r="B135" s="13">
        <v>35701</v>
      </c>
      <c r="C135" s="30" t="s">
        <v>486</v>
      </c>
      <c r="D135" s="14">
        <f t="shared" ref="D135" si="98">SUM(E135:K135)</f>
        <v>515000</v>
      </c>
      <c r="E135" s="14">
        <v>15000</v>
      </c>
      <c r="F135" s="14">
        <v>400000</v>
      </c>
      <c r="G135" s="14">
        <v>100000</v>
      </c>
      <c r="H135" s="14">
        <v>0</v>
      </c>
      <c r="I135" s="14"/>
      <c r="J135" s="14"/>
      <c r="K135" s="14"/>
    </row>
    <row r="136" spans="2:11" ht="28.5" customHeight="1" x14ac:dyDescent="0.15">
      <c r="B136" s="21">
        <v>36000</v>
      </c>
      <c r="C136" s="28" t="s">
        <v>145</v>
      </c>
      <c r="D136" s="22">
        <f>SUM(D137)</f>
        <v>660000</v>
      </c>
      <c r="E136" s="22">
        <f t="shared" ref="E136:H137" si="99">SUM(E137)</f>
        <v>600000</v>
      </c>
      <c r="F136" s="22">
        <f t="shared" si="99"/>
        <v>60000</v>
      </c>
      <c r="G136" s="22">
        <f t="shared" si="99"/>
        <v>0</v>
      </c>
      <c r="H136" s="22">
        <f t="shared" si="99"/>
        <v>0</v>
      </c>
      <c r="I136" s="22"/>
      <c r="J136" s="22"/>
      <c r="K136" s="22"/>
    </row>
    <row r="137" spans="2:11" ht="34.5" customHeight="1" x14ac:dyDescent="0.15">
      <c r="B137" s="23">
        <v>36100</v>
      </c>
      <c r="C137" s="29" t="s">
        <v>512</v>
      </c>
      <c r="D137" s="22">
        <f>SUM(D138)</f>
        <v>660000</v>
      </c>
      <c r="E137" s="22">
        <f t="shared" si="99"/>
        <v>600000</v>
      </c>
      <c r="F137" s="22">
        <f t="shared" si="99"/>
        <v>60000</v>
      </c>
      <c r="G137" s="22">
        <f t="shared" si="99"/>
        <v>0</v>
      </c>
      <c r="H137" s="22">
        <f t="shared" si="99"/>
        <v>0</v>
      </c>
      <c r="I137" s="22"/>
      <c r="J137" s="22"/>
      <c r="K137" s="22"/>
    </row>
    <row r="138" spans="2:11" ht="28.5" customHeight="1" x14ac:dyDescent="0.15">
      <c r="B138" s="13">
        <v>36101</v>
      </c>
      <c r="C138" s="30" t="s">
        <v>490</v>
      </c>
      <c r="D138" s="14">
        <f t="shared" ref="D138" si="100">SUM(E138:K138)</f>
        <v>660000</v>
      </c>
      <c r="E138" s="14">
        <v>600000</v>
      </c>
      <c r="F138" s="14">
        <v>60000</v>
      </c>
      <c r="G138" s="14">
        <v>0</v>
      </c>
      <c r="H138" s="14">
        <v>0</v>
      </c>
      <c r="I138" s="14"/>
      <c r="J138" s="14"/>
      <c r="K138" s="14"/>
    </row>
    <row r="139" spans="2:11" ht="19.899999999999999" customHeight="1" x14ac:dyDescent="0.15">
      <c r="B139" s="21">
        <v>37000</v>
      </c>
      <c r="C139" s="28" t="s">
        <v>146</v>
      </c>
      <c r="D139" s="22">
        <f>SUM(D140,D146,D144,D142)</f>
        <v>920000</v>
      </c>
      <c r="E139" s="22">
        <f t="shared" ref="E139:H139" si="101">SUM(E140,E146,E144,E142)</f>
        <v>100000</v>
      </c>
      <c r="F139" s="22">
        <f t="shared" si="101"/>
        <v>700000</v>
      </c>
      <c r="G139" s="22">
        <f t="shared" si="101"/>
        <v>120000</v>
      </c>
      <c r="H139" s="22">
        <f t="shared" si="101"/>
        <v>0</v>
      </c>
      <c r="I139" s="22"/>
      <c r="J139" s="22"/>
      <c r="K139" s="22"/>
    </row>
    <row r="140" spans="2:11" ht="19.5" customHeight="1" x14ac:dyDescent="0.15">
      <c r="B140" s="23">
        <v>37100</v>
      </c>
      <c r="C140" s="29" t="s">
        <v>147</v>
      </c>
      <c r="D140" s="24">
        <f>SUM(D141)</f>
        <v>0</v>
      </c>
      <c r="E140" s="24">
        <f t="shared" ref="E140:H140" si="102">SUM(E141)</f>
        <v>0</v>
      </c>
      <c r="F140" s="24">
        <f t="shared" si="102"/>
        <v>0</v>
      </c>
      <c r="G140" s="24">
        <f t="shared" si="102"/>
        <v>0</v>
      </c>
      <c r="H140" s="24">
        <f t="shared" si="102"/>
        <v>0</v>
      </c>
      <c r="I140" s="24"/>
      <c r="J140" s="24"/>
      <c r="K140" s="24"/>
    </row>
    <row r="141" spans="2:11" ht="32.25" customHeight="1" x14ac:dyDescent="0.15">
      <c r="B141" s="13">
        <v>37101</v>
      </c>
      <c r="C141" s="30" t="s">
        <v>491</v>
      </c>
      <c r="D141" s="14">
        <f t="shared" ref="D141" si="103">SUM(E141:K141)</f>
        <v>0</v>
      </c>
      <c r="E141" s="14">
        <v>0</v>
      </c>
      <c r="F141" s="14">
        <v>0</v>
      </c>
      <c r="G141" s="14">
        <v>0</v>
      </c>
      <c r="H141" s="14">
        <v>0</v>
      </c>
      <c r="I141" s="14"/>
      <c r="J141" s="14"/>
      <c r="K141" s="14"/>
    </row>
    <row r="142" spans="2:11" ht="19.5" hidden="1" customHeight="1" x14ac:dyDescent="0.15">
      <c r="B142" s="23" t="s">
        <v>148</v>
      </c>
      <c r="C142" s="29" t="s">
        <v>149</v>
      </c>
      <c r="D142" s="24">
        <f>SUM(D143)</f>
        <v>0</v>
      </c>
      <c r="E142" s="24">
        <f t="shared" ref="E142:H142" si="104">SUM(E143)</f>
        <v>0</v>
      </c>
      <c r="F142" s="24">
        <f t="shared" si="104"/>
        <v>0</v>
      </c>
      <c r="G142" s="24">
        <f t="shared" si="104"/>
        <v>0</v>
      </c>
      <c r="H142" s="24">
        <f t="shared" si="104"/>
        <v>0</v>
      </c>
      <c r="I142" s="24"/>
      <c r="J142" s="24"/>
      <c r="K142" s="24"/>
    </row>
    <row r="143" spans="2:11" ht="29.25" hidden="1" customHeight="1" x14ac:dyDescent="0.15">
      <c r="B143" s="13">
        <v>37201</v>
      </c>
      <c r="C143" s="30" t="s">
        <v>492</v>
      </c>
      <c r="D143" s="14">
        <f t="shared" ref="D143" si="105">SUM(E143:K143)</f>
        <v>0</v>
      </c>
      <c r="E143" s="14">
        <v>0</v>
      </c>
      <c r="F143" s="14">
        <v>0</v>
      </c>
      <c r="G143" s="14">
        <v>0</v>
      </c>
      <c r="H143" s="14">
        <v>0</v>
      </c>
      <c r="I143" s="14"/>
      <c r="J143" s="14"/>
      <c r="K143" s="14"/>
    </row>
    <row r="144" spans="2:11" ht="29.25" customHeight="1" x14ac:dyDescent="0.15">
      <c r="B144" s="23">
        <v>37500</v>
      </c>
      <c r="C144" s="29" t="s">
        <v>513</v>
      </c>
      <c r="D144" s="24">
        <f>SUM(D145)</f>
        <v>920000</v>
      </c>
      <c r="E144" s="24">
        <f t="shared" ref="E144:H144" si="106">SUM(E145)</f>
        <v>100000</v>
      </c>
      <c r="F144" s="24">
        <f t="shared" si="106"/>
        <v>700000</v>
      </c>
      <c r="G144" s="24">
        <f t="shared" si="106"/>
        <v>120000</v>
      </c>
      <c r="H144" s="24">
        <f t="shared" si="106"/>
        <v>0</v>
      </c>
      <c r="I144" s="24"/>
      <c r="J144" s="24"/>
      <c r="K144" s="24"/>
    </row>
    <row r="145" spans="2:11" ht="29.25" customHeight="1" x14ac:dyDescent="0.15">
      <c r="B145" s="13">
        <v>37501</v>
      </c>
      <c r="C145" s="30" t="s">
        <v>514</v>
      </c>
      <c r="D145" s="14">
        <f t="shared" ref="D145" si="107">SUM(E145:K145)</f>
        <v>920000</v>
      </c>
      <c r="E145" s="14">
        <v>100000</v>
      </c>
      <c r="F145" s="14">
        <v>700000</v>
      </c>
      <c r="G145" s="14">
        <v>120000</v>
      </c>
      <c r="H145" s="14">
        <v>0</v>
      </c>
      <c r="I145" s="14"/>
      <c r="J145" s="14"/>
      <c r="K145" s="14"/>
    </row>
    <row r="146" spans="2:11" ht="29.25" customHeight="1" x14ac:dyDescent="0.15">
      <c r="B146" s="23">
        <v>37600</v>
      </c>
      <c r="C146" s="29" t="s">
        <v>515</v>
      </c>
      <c r="D146" s="24">
        <f>SUM(D147)</f>
        <v>0</v>
      </c>
      <c r="E146" s="24">
        <f t="shared" ref="E146:H146" si="108">SUM(E147)</f>
        <v>0</v>
      </c>
      <c r="F146" s="24">
        <f t="shared" si="108"/>
        <v>0</v>
      </c>
      <c r="G146" s="24">
        <f t="shared" si="108"/>
        <v>0</v>
      </c>
      <c r="H146" s="24">
        <f t="shared" si="108"/>
        <v>0</v>
      </c>
      <c r="I146" s="24"/>
      <c r="J146" s="24"/>
      <c r="K146" s="24"/>
    </row>
    <row r="147" spans="2:11" ht="29.25" customHeight="1" x14ac:dyDescent="0.15">
      <c r="B147" s="13">
        <v>37601</v>
      </c>
      <c r="C147" s="30" t="s">
        <v>516</v>
      </c>
      <c r="D147" s="14">
        <f t="shared" ref="D147" si="109">SUM(E147:K147)</f>
        <v>0</v>
      </c>
      <c r="E147" s="14">
        <v>0</v>
      </c>
      <c r="F147" s="14">
        <v>0</v>
      </c>
      <c r="G147" s="14">
        <v>0</v>
      </c>
      <c r="H147" s="14">
        <v>0</v>
      </c>
      <c r="I147" s="14"/>
      <c r="J147" s="14"/>
      <c r="K147" s="14"/>
    </row>
    <row r="148" spans="2:11" ht="19.899999999999999" customHeight="1" x14ac:dyDescent="0.15">
      <c r="B148" s="21">
        <v>38000</v>
      </c>
      <c r="C148" s="28" t="s">
        <v>150</v>
      </c>
      <c r="D148" s="22">
        <f>SUM(D151,D149)</f>
        <v>1550000</v>
      </c>
      <c r="E148" s="22">
        <f t="shared" ref="E148:H148" si="110">SUM(E151,E149)</f>
        <v>50000</v>
      </c>
      <c r="F148" s="22">
        <f t="shared" si="110"/>
        <v>1500000</v>
      </c>
      <c r="G148" s="22">
        <f t="shared" si="110"/>
        <v>0</v>
      </c>
      <c r="H148" s="22">
        <f t="shared" si="110"/>
        <v>0</v>
      </c>
      <c r="I148" s="22"/>
      <c r="J148" s="22"/>
      <c r="K148" s="22"/>
    </row>
    <row r="149" spans="2:11" ht="19.899999999999999" customHeight="1" x14ac:dyDescent="0.15">
      <c r="B149" s="23" t="s">
        <v>151</v>
      </c>
      <c r="C149" s="29" t="s">
        <v>152</v>
      </c>
      <c r="D149" s="24">
        <f>SUM(D150)</f>
        <v>1550000</v>
      </c>
      <c r="E149" s="24">
        <f t="shared" ref="E149:H149" si="111">SUM(E150)</f>
        <v>50000</v>
      </c>
      <c r="F149" s="24">
        <f t="shared" si="111"/>
        <v>1500000</v>
      </c>
      <c r="G149" s="24">
        <f t="shared" si="111"/>
        <v>0</v>
      </c>
      <c r="H149" s="24">
        <f t="shared" si="111"/>
        <v>0</v>
      </c>
      <c r="I149" s="24"/>
      <c r="J149" s="24"/>
      <c r="K149" s="24"/>
    </row>
    <row r="150" spans="2:11" ht="19.899999999999999" customHeight="1" x14ac:dyDescent="0.15">
      <c r="B150" s="13">
        <v>38201</v>
      </c>
      <c r="C150" s="30" t="s">
        <v>493</v>
      </c>
      <c r="D150" s="14">
        <f t="shared" ref="D150" si="112">SUM(E150:K150)</f>
        <v>1550000</v>
      </c>
      <c r="E150" s="14">
        <v>50000</v>
      </c>
      <c r="F150" s="14">
        <v>1500000</v>
      </c>
      <c r="G150" s="14">
        <v>0</v>
      </c>
      <c r="H150" s="14">
        <v>0</v>
      </c>
      <c r="I150" s="14"/>
      <c r="J150" s="14"/>
      <c r="K150" s="14"/>
    </row>
    <row r="151" spans="2:11" ht="19.899999999999999" customHeight="1" x14ac:dyDescent="0.15">
      <c r="B151" s="23">
        <v>38500</v>
      </c>
      <c r="C151" s="29" t="s">
        <v>517</v>
      </c>
      <c r="D151" s="24">
        <f>SUM(D152)</f>
        <v>0</v>
      </c>
      <c r="E151" s="24">
        <f t="shared" ref="E151:H151" si="113">SUM(E152)</f>
        <v>0</v>
      </c>
      <c r="F151" s="24">
        <f t="shared" si="113"/>
        <v>0</v>
      </c>
      <c r="G151" s="24">
        <f t="shared" si="113"/>
        <v>0</v>
      </c>
      <c r="H151" s="24">
        <f t="shared" si="113"/>
        <v>0</v>
      </c>
      <c r="I151" s="24"/>
      <c r="J151" s="24"/>
      <c r="K151" s="24"/>
    </row>
    <row r="152" spans="2:11" ht="19.899999999999999" customHeight="1" x14ac:dyDescent="0.15">
      <c r="B152" s="13" t="s">
        <v>153</v>
      </c>
      <c r="C152" s="30" t="s">
        <v>518</v>
      </c>
      <c r="D152" s="14">
        <f t="shared" ref="D152" si="114">SUM(E152:K152)</f>
        <v>0</v>
      </c>
      <c r="E152" s="14">
        <v>0</v>
      </c>
      <c r="F152" s="14">
        <v>0</v>
      </c>
      <c r="G152" s="14">
        <v>0</v>
      </c>
      <c r="H152" s="14">
        <v>0</v>
      </c>
      <c r="I152" s="14"/>
      <c r="J152" s="14"/>
      <c r="K152" s="14"/>
    </row>
    <row r="153" spans="2:11" ht="19.899999999999999" customHeight="1" x14ac:dyDescent="0.15">
      <c r="B153" s="21">
        <v>39000</v>
      </c>
      <c r="C153" s="28" t="s">
        <v>154</v>
      </c>
      <c r="D153" s="22">
        <f>SUM(D154,D160,D158,D156)</f>
        <v>1160000</v>
      </c>
      <c r="E153" s="22">
        <f t="shared" ref="E153:H153" si="115">SUM(E154,E160,E158,E156)</f>
        <v>900000</v>
      </c>
      <c r="F153" s="22">
        <f t="shared" si="115"/>
        <v>260000</v>
      </c>
      <c r="G153" s="22">
        <f t="shared" si="115"/>
        <v>0</v>
      </c>
      <c r="H153" s="22">
        <f t="shared" si="115"/>
        <v>0</v>
      </c>
      <c r="I153" s="22"/>
      <c r="J153" s="22"/>
      <c r="K153" s="22"/>
    </row>
    <row r="154" spans="2:11" ht="19.899999999999999" customHeight="1" x14ac:dyDescent="0.15">
      <c r="B154" s="23" t="s">
        <v>155</v>
      </c>
      <c r="C154" s="29" t="s">
        <v>156</v>
      </c>
      <c r="D154" s="24">
        <f>SUM(D155)</f>
        <v>60000</v>
      </c>
      <c r="E154" s="24">
        <f t="shared" ref="E154:H154" si="116">SUM(E155)</f>
        <v>0</v>
      </c>
      <c r="F154" s="24">
        <f t="shared" si="116"/>
        <v>60000</v>
      </c>
      <c r="G154" s="24">
        <f t="shared" si="116"/>
        <v>0</v>
      </c>
      <c r="H154" s="24">
        <f t="shared" si="116"/>
        <v>0</v>
      </c>
      <c r="I154" s="24"/>
      <c r="J154" s="24"/>
      <c r="K154" s="24"/>
    </row>
    <row r="155" spans="2:11" ht="19.899999999999999" customHeight="1" x14ac:dyDescent="0.15">
      <c r="B155" s="13">
        <v>39101</v>
      </c>
      <c r="C155" s="30" t="s">
        <v>494</v>
      </c>
      <c r="D155" s="14">
        <f t="shared" ref="D155" si="117">SUM(E155:K155)</f>
        <v>60000</v>
      </c>
      <c r="E155" s="14">
        <v>0</v>
      </c>
      <c r="F155" s="14">
        <v>60000</v>
      </c>
      <c r="G155" s="14"/>
      <c r="H155" s="14">
        <v>0</v>
      </c>
      <c r="I155" s="14"/>
      <c r="J155" s="14"/>
      <c r="K155" s="14"/>
    </row>
    <row r="156" spans="2:11" ht="19.899999999999999" customHeight="1" x14ac:dyDescent="0.15">
      <c r="B156" s="23" t="s">
        <v>157</v>
      </c>
      <c r="C156" s="29" t="s">
        <v>158</v>
      </c>
      <c r="D156" s="24">
        <f>SUM(D157)</f>
        <v>50000</v>
      </c>
      <c r="E156" s="24">
        <f t="shared" ref="E156:H156" si="118">SUM(E157)</f>
        <v>0</v>
      </c>
      <c r="F156" s="24">
        <f t="shared" si="118"/>
        <v>50000</v>
      </c>
      <c r="G156" s="24">
        <f t="shared" si="118"/>
        <v>0</v>
      </c>
      <c r="H156" s="24">
        <f t="shared" si="118"/>
        <v>0</v>
      </c>
      <c r="I156" s="24"/>
      <c r="J156" s="24"/>
      <c r="K156" s="24"/>
    </row>
    <row r="157" spans="2:11" ht="19.899999999999999" customHeight="1" x14ac:dyDescent="0.15">
      <c r="B157" s="13">
        <v>39201</v>
      </c>
      <c r="C157" s="30" t="s">
        <v>495</v>
      </c>
      <c r="D157" s="14">
        <f t="shared" ref="D157" si="119">SUM(E157:K157)</f>
        <v>50000</v>
      </c>
      <c r="E157" s="14">
        <v>0</v>
      </c>
      <c r="F157" s="14">
        <v>50000</v>
      </c>
      <c r="G157" s="14"/>
      <c r="H157" s="14">
        <v>0</v>
      </c>
      <c r="I157" s="14"/>
      <c r="J157" s="14"/>
      <c r="K157" s="14"/>
    </row>
    <row r="158" spans="2:11" ht="19.899999999999999" customHeight="1" x14ac:dyDescent="0.15">
      <c r="B158" s="23" t="s">
        <v>159</v>
      </c>
      <c r="C158" s="29" t="s">
        <v>160</v>
      </c>
      <c r="D158" s="24">
        <f>SUM(D159)</f>
        <v>0</v>
      </c>
      <c r="E158" s="24">
        <f t="shared" ref="E158:H158" si="120">SUM(E159)</f>
        <v>0</v>
      </c>
      <c r="F158" s="24">
        <f t="shared" si="120"/>
        <v>0</v>
      </c>
      <c r="G158" s="24">
        <f t="shared" si="120"/>
        <v>0</v>
      </c>
      <c r="H158" s="24">
        <f t="shared" si="120"/>
        <v>0</v>
      </c>
      <c r="I158" s="24"/>
      <c r="J158" s="24"/>
      <c r="K158" s="24"/>
    </row>
    <row r="159" spans="2:11" ht="19.899999999999999" customHeight="1" x14ac:dyDescent="0.15">
      <c r="B159" s="13" t="s">
        <v>161</v>
      </c>
      <c r="C159" s="30" t="s">
        <v>519</v>
      </c>
      <c r="D159" s="14">
        <f t="shared" ref="D159" si="121">SUM(E159:K159)</f>
        <v>0</v>
      </c>
      <c r="E159" s="14">
        <v>0</v>
      </c>
      <c r="F159" s="14">
        <v>0</v>
      </c>
      <c r="G159" s="14">
        <v>0</v>
      </c>
      <c r="H159" s="14">
        <v>0</v>
      </c>
      <c r="I159" s="14"/>
      <c r="J159" s="14"/>
      <c r="K159" s="14"/>
    </row>
    <row r="160" spans="2:11" ht="19.899999999999999" customHeight="1" x14ac:dyDescent="0.15">
      <c r="B160" s="23" t="s">
        <v>162</v>
      </c>
      <c r="C160" s="29" t="s">
        <v>154</v>
      </c>
      <c r="D160" s="24">
        <f>SUM(D161)</f>
        <v>1050000</v>
      </c>
      <c r="E160" s="24">
        <f t="shared" ref="E160:H160" si="122">SUM(E161)</f>
        <v>900000</v>
      </c>
      <c r="F160" s="24">
        <f t="shared" si="122"/>
        <v>150000</v>
      </c>
      <c r="G160" s="24">
        <f t="shared" si="122"/>
        <v>0</v>
      </c>
      <c r="H160" s="24">
        <f t="shared" si="122"/>
        <v>0</v>
      </c>
      <c r="I160" s="24"/>
      <c r="J160" s="24"/>
      <c r="K160" s="24"/>
    </row>
    <row r="161" spans="2:11" ht="19.899999999999999" customHeight="1" x14ac:dyDescent="0.15">
      <c r="B161" s="13">
        <v>39901</v>
      </c>
      <c r="C161" s="30" t="s">
        <v>496</v>
      </c>
      <c r="D161" s="14">
        <f t="shared" ref="D161" si="123">SUM(E161:K161)</f>
        <v>1050000</v>
      </c>
      <c r="E161" s="14">
        <v>900000</v>
      </c>
      <c r="F161" s="14">
        <v>150000</v>
      </c>
      <c r="G161" s="14"/>
      <c r="H161" s="14">
        <v>0</v>
      </c>
      <c r="I161" s="14"/>
      <c r="J161" s="14"/>
      <c r="K161" s="14"/>
    </row>
    <row r="162" spans="2:11" ht="21" customHeight="1" x14ac:dyDescent="0.15">
      <c r="B162" s="21">
        <v>40000</v>
      </c>
      <c r="C162" s="28" t="s">
        <v>163</v>
      </c>
      <c r="D162" s="22">
        <f>SUM(D166,D177,D180,D163,)</f>
        <v>11425208.289999999</v>
      </c>
      <c r="E162" s="22">
        <f t="shared" ref="E162:H162" si="124">SUM(E166,E177,E180,E163,)</f>
        <v>108905</v>
      </c>
      <c r="F162" s="22">
        <f t="shared" si="124"/>
        <v>11316303.289999999</v>
      </c>
      <c r="G162" s="22">
        <f t="shared" si="124"/>
        <v>0</v>
      </c>
      <c r="H162" s="22">
        <f t="shared" si="124"/>
        <v>0</v>
      </c>
      <c r="I162" s="22"/>
      <c r="J162" s="22"/>
      <c r="K162" s="22"/>
    </row>
    <row r="163" spans="2:11" ht="19.899999999999999" customHeight="1" x14ac:dyDescent="0.15">
      <c r="B163" s="21">
        <v>42000</v>
      </c>
      <c r="C163" s="28" t="s">
        <v>503</v>
      </c>
      <c r="D163" s="22">
        <f>SUM(D164)</f>
        <v>0</v>
      </c>
      <c r="E163" s="22">
        <f t="shared" ref="E163:H164" si="125">SUM(E164)</f>
        <v>0</v>
      </c>
      <c r="F163" s="22">
        <f t="shared" si="125"/>
        <v>0</v>
      </c>
      <c r="G163" s="22">
        <f t="shared" si="125"/>
        <v>0</v>
      </c>
      <c r="H163" s="22">
        <f t="shared" si="125"/>
        <v>0</v>
      </c>
      <c r="I163" s="22"/>
      <c r="J163" s="22"/>
      <c r="K163" s="22"/>
    </row>
    <row r="164" spans="2:11" ht="33.75" x14ac:dyDescent="0.15">
      <c r="B164" s="23">
        <v>42100</v>
      </c>
      <c r="C164" s="29" t="s">
        <v>520</v>
      </c>
      <c r="D164" s="24">
        <f>SUM(D165)</f>
        <v>0</v>
      </c>
      <c r="E164" s="24">
        <f t="shared" si="125"/>
        <v>0</v>
      </c>
      <c r="F164" s="24">
        <f t="shared" si="125"/>
        <v>0</v>
      </c>
      <c r="G164" s="24">
        <f t="shared" si="125"/>
        <v>0</v>
      </c>
      <c r="H164" s="24">
        <f t="shared" si="125"/>
        <v>0</v>
      </c>
      <c r="I164" s="24"/>
      <c r="J164" s="24"/>
      <c r="K164" s="24"/>
    </row>
    <row r="165" spans="2:11" ht="22.5" x14ac:dyDescent="0.15">
      <c r="B165" s="13">
        <v>42101</v>
      </c>
      <c r="C165" s="30" t="s">
        <v>497</v>
      </c>
      <c r="D165" s="14">
        <f t="shared" ref="D165" si="126">SUM(E165:K165)</f>
        <v>0</v>
      </c>
      <c r="E165" s="14">
        <v>0</v>
      </c>
      <c r="F165" s="14">
        <v>0</v>
      </c>
      <c r="G165" s="14">
        <v>0</v>
      </c>
      <c r="H165" s="14">
        <v>0</v>
      </c>
      <c r="I165" s="14"/>
      <c r="J165" s="14"/>
      <c r="K165" s="14"/>
    </row>
    <row r="166" spans="2:11" ht="19.899999999999999" customHeight="1" x14ac:dyDescent="0.15">
      <c r="B166" s="21">
        <v>44000</v>
      </c>
      <c r="C166" s="28" t="s">
        <v>164</v>
      </c>
      <c r="D166" s="22">
        <f>SUM(D167,D175,D173,D171,D169)</f>
        <v>11425208.289999999</v>
      </c>
      <c r="E166" s="22">
        <f t="shared" ref="E166:H166" si="127">SUM(E167,E175,E173,E171,E169)</f>
        <v>108905</v>
      </c>
      <c r="F166" s="22">
        <f t="shared" si="127"/>
        <v>11316303.289999999</v>
      </c>
      <c r="G166" s="22">
        <f t="shared" si="127"/>
        <v>0</v>
      </c>
      <c r="H166" s="22">
        <f t="shared" si="127"/>
        <v>0</v>
      </c>
      <c r="I166" s="22"/>
      <c r="J166" s="22"/>
      <c r="K166" s="22"/>
    </row>
    <row r="167" spans="2:11" ht="19.899999999999999" customHeight="1" x14ac:dyDescent="0.15">
      <c r="B167" s="23">
        <v>44100</v>
      </c>
      <c r="C167" s="29" t="s">
        <v>521</v>
      </c>
      <c r="D167" s="24">
        <f>SUM(D168)</f>
        <v>3608905</v>
      </c>
      <c r="E167" s="24">
        <f t="shared" ref="E167:H167" si="128">SUM(E168)</f>
        <v>108905</v>
      </c>
      <c r="F167" s="24">
        <f t="shared" si="128"/>
        <v>3500000</v>
      </c>
      <c r="G167" s="24">
        <f t="shared" si="128"/>
        <v>0</v>
      </c>
      <c r="H167" s="24">
        <f t="shared" si="128"/>
        <v>0</v>
      </c>
      <c r="I167" s="24"/>
      <c r="J167" s="24"/>
      <c r="K167" s="24"/>
    </row>
    <row r="168" spans="2:11" ht="33" customHeight="1" x14ac:dyDescent="0.15">
      <c r="B168" s="13" t="s">
        <v>166</v>
      </c>
      <c r="C168" s="30" t="s">
        <v>165</v>
      </c>
      <c r="D168" s="14">
        <f t="shared" ref="D168" si="129">SUM(E168:K168)</f>
        <v>3608905</v>
      </c>
      <c r="E168" s="14">
        <v>108905</v>
      </c>
      <c r="F168" s="14">
        <v>3500000</v>
      </c>
      <c r="G168" s="14">
        <v>0</v>
      </c>
      <c r="H168" s="14">
        <v>0</v>
      </c>
      <c r="I168" s="14"/>
      <c r="J168" s="14"/>
      <c r="K168" s="14"/>
    </row>
    <row r="169" spans="2:11" ht="19.899999999999999" customHeight="1" x14ac:dyDescent="0.15">
      <c r="B169" s="23" t="s">
        <v>167</v>
      </c>
      <c r="C169" s="29" t="s">
        <v>169</v>
      </c>
      <c r="D169" s="24">
        <f>SUM(D170)</f>
        <v>0</v>
      </c>
      <c r="E169" s="24">
        <f t="shared" ref="E169:H169" si="130">SUM(E170)</f>
        <v>0</v>
      </c>
      <c r="F169" s="24">
        <f t="shared" si="130"/>
        <v>0</v>
      </c>
      <c r="G169" s="24">
        <f t="shared" si="130"/>
        <v>0</v>
      </c>
      <c r="H169" s="24">
        <f t="shared" si="130"/>
        <v>0</v>
      </c>
      <c r="I169" s="24"/>
      <c r="J169" s="24"/>
      <c r="K169" s="24"/>
    </row>
    <row r="170" spans="2:11" ht="19.899999999999999" customHeight="1" x14ac:dyDescent="0.15">
      <c r="B170" s="13" t="s">
        <v>168</v>
      </c>
      <c r="C170" s="30" t="s">
        <v>169</v>
      </c>
      <c r="D170" s="14">
        <f t="shared" ref="D170" si="131">SUM(E170:K170)</f>
        <v>0</v>
      </c>
      <c r="E170" s="14">
        <v>0</v>
      </c>
      <c r="F170" s="14">
        <v>0</v>
      </c>
      <c r="G170" s="14">
        <v>0</v>
      </c>
      <c r="H170" s="14">
        <v>0</v>
      </c>
      <c r="I170" s="14"/>
      <c r="J170" s="14"/>
      <c r="K170" s="14"/>
    </row>
    <row r="171" spans="2:11" ht="19.899999999999999" customHeight="1" x14ac:dyDescent="0.15">
      <c r="B171" s="23">
        <v>44300</v>
      </c>
      <c r="C171" s="29" t="s">
        <v>171</v>
      </c>
      <c r="D171" s="24">
        <f>SUM(D172)</f>
        <v>500000</v>
      </c>
      <c r="E171" s="24">
        <f t="shared" ref="E171:H171" si="132">SUM(E172)</f>
        <v>0</v>
      </c>
      <c r="F171" s="24">
        <f t="shared" si="132"/>
        <v>500000</v>
      </c>
      <c r="G171" s="24">
        <f t="shared" si="132"/>
        <v>0</v>
      </c>
      <c r="H171" s="24">
        <f t="shared" si="132"/>
        <v>0</v>
      </c>
      <c r="I171" s="24"/>
      <c r="J171" s="24"/>
      <c r="K171" s="24"/>
    </row>
    <row r="172" spans="2:11" ht="19.899999999999999" customHeight="1" x14ac:dyDescent="0.15">
      <c r="B172" s="13" t="s">
        <v>170</v>
      </c>
      <c r="C172" s="30" t="s">
        <v>171</v>
      </c>
      <c r="D172" s="14">
        <f t="shared" ref="D172" si="133">SUM(E172:K172)</f>
        <v>500000</v>
      </c>
      <c r="E172" s="14">
        <v>0</v>
      </c>
      <c r="F172" s="14">
        <v>500000</v>
      </c>
      <c r="G172" s="14">
        <v>0</v>
      </c>
      <c r="H172" s="14">
        <v>0</v>
      </c>
      <c r="I172" s="14"/>
      <c r="J172" s="14"/>
      <c r="K172" s="14"/>
    </row>
    <row r="173" spans="2:11" ht="19.899999999999999" customHeight="1" x14ac:dyDescent="0.15">
      <c r="B173" s="23">
        <v>44500</v>
      </c>
      <c r="C173" s="29" t="s">
        <v>522</v>
      </c>
      <c r="D173" s="24">
        <f>SUM(D174)</f>
        <v>7316303.29</v>
      </c>
      <c r="E173" s="24">
        <f t="shared" ref="E173:H173" si="134">SUM(E174)</f>
        <v>0</v>
      </c>
      <c r="F173" s="24">
        <f t="shared" si="134"/>
        <v>7316303.29</v>
      </c>
      <c r="G173" s="24">
        <f t="shared" si="134"/>
        <v>0</v>
      </c>
      <c r="H173" s="24">
        <f t="shared" si="134"/>
        <v>0</v>
      </c>
      <c r="I173" s="24"/>
      <c r="J173" s="24"/>
      <c r="K173" s="24"/>
    </row>
    <row r="174" spans="2:11" ht="19.899999999999999" customHeight="1" x14ac:dyDescent="0.15">
      <c r="B174" s="13">
        <v>44501</v>
      </c>
      <c r="C174" s="30" t="s">
        <v>172</v>
      </c>
      <c r="D174" s="14">
        <f t="shared" ref="D174" si="135">SUM(E174:K174)</f>
        <v>7316303.29</v>
      </c>
      <c r="E174" s="14">
        <v>0</v>
      </c>
      <c r="F174" s="14">
        <f>7100000-1018169+242216+950000+42256.29</f>
        <v>7316303.29</v>
      </c>
      <c r="G174" s="14">
        <v>0</v>
      </c>
      <c r="H174" s="14">
        <v>0</v>
      </c>
      <c r="I174" s="14"/>
      <c r="J174" s="14"/>
      <c r="K174" s="14"/>
    </row>
    <row r="175" spans="2:11" ht="19.899999999999999" customHeight="1" x14ac:dyDescent="0.15">
      <c r="B175" s="23">
        <v>44800</v>
      </c>
      <c r="C175" s="31" t="s">
        <v>523</v>
      </c>
      <c r="D175" s="25">
        <f>SUM(D176)</f>
        <v>0</v>
      </c>
      <c r="E175" s="25">
        <f t="shared" ref="E175:H175" si="136">SUM(E176)</f>
        <v>0</v>
      </c>
      <c r="F175" s="25">
        <f t="shared" si="136"/>
        <v>0</v>
      </c>
      <c r="G175" s="25">
        <f t="shared" si="136"/>
        <v>0</v>
      </c>
      <c r="H175" s="25">
        <f t="shared" si="136"/>
        <v>0</v>
      </c>
      <c r="I175" s="25"/>
      <c r="J175" s="25"/>
      <c r="K175" s="25"/>
    </row>
    <row r="176" spans="2:11" ht="19.5" customHeight="1" x14ac:dyDescent="0.15">
      <c r="B176" s="13" t="s">
        <v>174</v>
      </c>
      <c r="C176" s="30" t="s">
        <v>173</v>
      </c>
      <c r="D176" s="14">
        <f t="shared" ref="D176" si="137">SUM(E176:K176)</f>
        <v>0</v>
      </c>
      <c r="E176" s="14">
        <v>0</v>
      </c>
      <c r="F176" s="14">
        <v>0</v>
      </c>
      <c r="G176" s="14">
        <v>0</v>
      </c>
      <c r="H176" s="14">
        <v>0</v>
      </c>
      <c r="I176" s="14"/>
      <c r="J176" s="14"/>
      <c r="K176" s="14"/>
    </row>
    <row r="177" spans="2:11" ht="19.5" hidden="1" customHeight="1" x14ac:dyDescent="0.15">
      <c r="B177" s="21">
        <v>45000</v>
      </c>
      <c r="C177" s="28" t="s">
        <v>175</v>
      </c>
      <c r="D177" s="22">
        <f>SUM(D178)</f>
        <v>0</v>
      </c>
      <c r="E177" s="22">
        <f t="shared" ref="E177:H178" si="138">SUM(E178)</f>
        <v>0</v>
      </c>
      <c r="F177" s="22">
        <f t="shared" si="138"/>
        <v>0</v>
      </c>
      <c r="G177" s="22">
        <f t="shared" si="138"/>
        <v>0</v>
      </c>
      <c r="H177" s="22">
        <f t="shared" si="138"/>
        <v>0</v>
      </c>
      <c r="I177" s="22"/>
      <c r="J177" s="22"/>
      <c r="K177" s="22"/>
    </row>
    <row r="178" spans="2:11" ht="19.5" hidden="1" customHeight="1" x14ac:dyDescent="0.15">
      <c r="B178" s="23">
        <v>45200</v>
      </c>
      <c r="C178" s="29" t="s">
        <v>524</v>
      </c>
      <c r="D178" s="24">
        <f>SUM(D179)</f>
        <v>0</v>
      </c>
      <c r="E178" s="24">
        <f t="shared" si="138"/>
        <v>0</v>
      </c>
      <c r="F178" s="24">
        <f t="shared" si="138"/>
        <v>0</v>
      </c>
      <c r="G178" s="24">
        <f t="shared" si="138"/>
        <v>0</v>
      </c>
      <c r="H178" s="24">
        <f t="shared" si="138"/>
        <v>0</v>
      </c>
      <c r="I178" s="24"/>
      <c r="J178" s="24"/>
      <c r="K178" s="24"/>
    </row>
    <row r="179" spans="2:11" ht="19.5" hidden="1" customHeight="1" x14ac:dyDescent="0.15">
      <c r="B179" s="13" t="s">
        <v>177</v>
      </c>
      <c r="C179" s="30" t="s">
        <v>176</v>
      </c>
      <c r="D179" s="14">
        <f t="shared" ref="D179" si="139">SUM(E179:K179)</f>
        <v>0</v>
      </c>
      <c r="E179" s="14">
        <v>0</v>
      </c>
      <c r="F179" s="14">
        <v>0</v>
      </c>
      <c r="G179" s="14">
        <v>0</v>
      </c>
      <c r="H179" s="14">
        <v>0</v>
      </c>
      <c r="I179" s="14"/>
      <c r="J179" s="14"/>
      <c r="K179" s="14"/>
    </row>
    <row r="180" spans="2:11" s="6" customFormat="1" ht="19.5" hidden="1" customHeight="1" x14ac:dyDescent="0.15">
      <c r="B180" s="21" t="s">
        <v>178</v>
      </c>
      <c r="C180" s="28" t="s">
        <v>179</v>
      </c>
      <c r="D180" s="22">
        <f>SUM(D181)</f>
        <v>0</v>
      </c>
      <c r="E180" s="22">
        <f t="shared" ref="E180:H181" si="140">SUM(E181)</f>
        <v>0</v>
      </c>
      <c r="F180" s="22">
        <f t="shared" si="140"/>
        <v>0</v>
      </c>
      <c r="G180" s="22">
        <f t="shared" si="140"/>
        <v>0</v>
      </c>
      <c r="H180" s="22">
        <f t="shared" si="140"/>
        <v>0</v>
      </c>
      <c r="I180" s="22"/>
      <c r="J180" s="22"/>
      <c r="K180" s="22"/>
    </row>
    <row r="181" spans="2:11" ht="19.5" hidden="1" customHeight="1" x14ac:dyDescent="0.15">
      <c r="B181" s="23" t="s">
        <v>180</v>
      </c>
      <c r="C181" s="29" t="s">
        <v>182</v>
      </c>
      <c r="D181" s="24">
        <f>SUM(D182)</f>
        <v>0</v>
      </c>
      <c r="E181" s="24">
        <f t="shared" si="140"/>
        <v>0</v>
      </c>
      <c r="F181" s="24">
        <f t="shared" si="140"/>
        <v>0</v>
      </c>
      <c r="G181" s="24">
        <f t="shared" si="140"/>
        <v>0</v>
      </c>
      <c r="H181" s="24">
        <f t="shared" si="140"/>
        <v>0</v>
      </c>
      <c r="I181" s="24"/>
      <c r="J181" s="24"/>
      <c r="K181" s="24"/>
    </row>
    <row r="182" spans="2:11" ht="19.5" hidden="1" customHeight="1" x14ac:dyDescent="0.15">
      <c r="B182" s="13" t="s">
        <v>181</v>
      </c>
      <c r="C182" s="30" t="s">
        <v>182</v>
      </c>
      <c r="D182" s="14">
        <f t="shared" ref="D182" si="141">SUM(E182:K182)</f>
        <v>0</v>
      </c>
      <c r="E182" s="14">
        <v>0</v>
      </c>
      <c r="F182" s="14">
        <v>0</v>
      </c>
      <c r="G182" s="14">
        <v>0</v>
      </c>
      <c r="H182" s="14">
        <v>0</v>
      </c>
      <c r="I182" s="14"/>
      <c r="J182" s="14"/>
      <c r="K182" s="14"/>
    </row>
    <row r="183" spans="2:11" ht="19.899999999999999" customHeight="1" x14ac:dyDescent="0.15">
      <c r="B183" s="21">
        <v>50000</v>
      </c>
      <c r="C183" s="28" t="s">
        <v>183</v>
      </c>
      <c r="D183" s="22">
        <f>D184+D195+D204+D209+D216+D219+D228+D233</f>
        <v>50000</v>
      </c>
      <c r="E183" s="22">
        <f t="shared" ref="E183:H183" si="142">E184+E195+E204+E209+E216+E219+E228+E233</f>
        <v>0</v>
      </c>
      <c r="F183" s="22">
        <f t="shared" si="142"/>
        <v>50000</v>
      </c>
      <c r="G183" s="22">
        <f t="shared" si="142"/>
        <v>0</v>
      </c>
      <c r="H183" s="22">
        <f t="shared" si="142"/>
        <v>0</v>
      </c>
      <c r="I183" s="22"/>
      <c r="J183" s="22"/>
      <c r="K183" s="22"/>
    </row>
    <row r="184" spans="2:11" ht="19.899999999999999" customHeight="1" x14ac:dyDescent="0.15">
      <c r="B184" s="21">
        <v>51000</v>
      </c>
      <c r="C184" s="28" t="s">
        <v>184</v>
      </c>
      <c r="D184" s="22">
        <f>SUM(D193,D191,D189,D187,D185)</f>
        <v>50000</v>
      </c>
      <c r="E184" s="22">
        <f t="shared" ref="E184:H184" si="143">SUM(E193,E191,E189,E187,E185)</f>
        <v>0</v>
      </c>
      <c r="F184" s="22">
        <f t="shared" si="143"/>
        <v>50000</v>
      </c>
      <c r="G184" s="22">
        <f t="shared" si="143"/>
        <v>0</v>
      </c>
      <c r="H184" s="22">
        <f t="shared" si="143"/>
        <v>0</v>
      </c>
      <c r="I184" s="22"/>
      <c r="J184" s="22"/>
      <c r="K184" s="22"/>
    </row>
    <row r="185" spans="2:11" ht="19.899999999999999" customHeight="1" x14ac:dyDescent="0.15">
      <c r="B185" s="23">
        <v>51100</v>
      </c>
      <c r="C185" s="29" t="s">
        <v>525</v>
      </c>
      <c r="D185" s="24">
        <f>SUM(D186)</f>
        <v>50000</v>
      </c>
      <c r="E185" s="24">
        <f t="shared" ref="E185:H185" si="144">SUM(E186)</f>
        <v>0</v>
      </c>
      <c r="F185" s="24">
        <f t="shared" si="144"/>
        <v>50000</v>
      </c>
      <c r="G185" s="24">
        <f t="shared" si="144"/>
        <v>0</v>
      </c>
      <c r="H185" s="24">
        <f t="shared" si="144"/>
        <v>0</v>
      </c>
      <c r="I185" s="24"/>
      <c r="J185" s="24"/>
      <c r="K185" s="24"/>
    </row>
    <row r="186" spans="2:11" ht="19.899999999999999" customHeight="1" x14ac:dyDescent="0.15">
      <c r="B186" s="13" t="s">
        <v>185</v>
      </c>
      <c r="C186" s="30" t="s">
        <v>526</v>
      </c>
      <c r="D186" s="14">
        <f t="shared" ref="D186" si="145">SUM(E186:K186)</f>
        <v>50000</v>
      </c>
      <c r="E186" s="14">
        <v>0</v>
      </c>
      <c r="F186" s="14">
        <v>50000</v>
      </c>
      <c r="G186" s="14"/>
      <c r="H186" s="14">
        <v>0</v>
      </c>
      <c r="I186" s="14"/>
      <c r="J186" s="14"/>
      <c r="K186" s="14"/>
    </row>
    <row r="187" spans="2:11" ht="19.899999999999999" customHeight="1" x14ac:dyDescent="0.15">
      <c r="B187" s="23" t="s">
        <v>186</v>
      </c>
      <c r="C187" s="29" t="s">
        <v>527</v>
      </c>
      <c r="D187" s="24">
        <f>SUM(D188)</f>
        <v>0</v>
      </c>
      <c r="E187" s="24">
        <f t="shared" ref="E187:H187" si="146">SUM(E188)</f>
        <v>0</v>
      </c>
      <c r="F187" s="24">
        <f t="shared" si="146"/>
        <v>0</v>
      </c>
      <c r="G187" s="24">
        <f t="shared" si="146"/>
        <v>0</v>
      </c>
      <c r="H187" s="24">
        <f t="shared" si="146"/>
        <v>0</v>
      </c>
      <c r="I187" s="24"/>
      <c r="J187" s="24"/>
      <c r="K187" s="24"/>
    </row>
    <row r="188" spans="2:11" ht="0.75" customHeight="1" x14ac:dyDescent="0.15">
      <c r="B188" s="13" t="s">
        <v>187</v>
      </c>
      <c r="C188" s="30" t="s">
        <v>188</v>
      </c>
      <c r="D188" s="14">
        <f t="shared" ref="D188" si="147">SUM(E188:K188)</f>
        <v>0</v>
      </c>
      <c r="E188" s="14">
        <v>0</v>
      </c>
      <c r="F188" s="14">
        <v>0</v>
      </c>
      <c r="G188" s="14">
        <v>0</v>
      </c>
      <c r="H188" s="14">
        <v>0</v>
      </c>
      <c r="I188" s="14"/>
      <c r="J188" s="14"/>
      <c r="K188" s="14"/>
    </row>
    <row r="189" spans="2:11" ht="19.5" hidden="1" customHeight="1" x14ac:dyDescent="0.15">
      <c r="B189" s="23" t="s">
        <v>189</v>
      </c>
      <c r="C189" s="29" t="s">
        <v>528</v>
      </c>
      <c r="D189" s="24">
        <f>SUM(D190)</f>
        <v>0</v>
      </c>
      <c r="E189" s="24">
        <f t="shared" ref="E189:H189" si="148">SUM(E190)</f>
        <v>0</v>
      </c>
      <c r="F189" s="24">
        <f t="shared" si="148"/>
        <v>0</v>
      </c>
      <c r="G189" s="24">
        <f t="shared" si="148"/>
        <v>0</v>
      </c>
      <c r="H189" s="24">
        <f t="shared" si="148"/>
        <v>0</v>
      </c>
      <c r="I189" s="24"/>
      <c r="J189" s="24"/>
      <c r="K189" s="24"/>
    </row>
    <row r="190" spans="2:11" ht="19.5" hidden="1" customHeight="1" x14ac:dyDescent="0.15">
      <c r="B190" s="13" t="s">
        <v>190</v>
      </c>
      <c r="C190" s="30" t="s">
        <v>529</v>
      </c>
      <c r="D190" s="14">
        <f t="shared" ref="D190:D194" si="149">SUM(E190:K190)</f>
        <v>0</v>
      </c>
      <c r="E190" s="14">
        <v>0</v>
      </c>
      <c r="F190" s="14">
        <v>0</v>
      </c>
      <c r="G190" s="14">
        <v>0</v>
      </c>
      <c r="H190" s="14">
        <v>0</v>
      </c>
      <c r="I190" s="14"/>
      <c r="J190" s="14"/>
      <c r="K190" s="14"/>
    </row>
    <row r="191" spans="2:11" ht="19.5" hidden="1" customHeight="1" x14ac:dyDescent="0.15">
      <c r="B191" s="23">
        <v>51500</v>
      </c>
      <c r="C191" s="29" t="s">
        <v>530</v>
      </c>
      <c r="D191" s="24">
        <f>SUM(D192)</f>
        <v>0</v>
      </c>
      <c r="E191" s="24">
        <f t="shared" ref="E191:H191" si="150">SUM(E192)</f>
        <v>0</v>
      </c>
      <c r="F191" s="24">
        <f t="shared" si="150"/>
        <v>0</v>
      </c>
      <c r="G191" s="24">
        <f t="shared" si="150"/>
        <v>0</v>
      </c>
      <c r="H191" s="24">
        <f t="shared" si="150"/>
        <v>0</v>
      </c>
      <c r="I191" s="24"/>
      <c r="J191" s="24"/>
      <c r="K191" s="24"/>
    </row>
    <row r="192" spans="2:11" ht="19.5" hidden="1" customHeight="1" x14ac:dyDescent="0.15">
      <c r="B192" s="13" t="s">
        <v>191</v>
      </c>
      <c r="C192" s="30" t="s">
        <v>531</v>
      </c>
      <c r="D192" s="14">
        <f t="shared" si="149"/>
        <v>0</v>
      </c>
      <c r="E192" s="14">
        <v>0</v>
      </c>
      <c r="F192" s="14">
        <v>0</v>
      </c>
      <c r="G192" s="14"/>
      <c r="H192" s="14"/>
      <c r="I192" s="14"/>
      <c r="J192" s="14"/>
      <c r="K192" s="14"/>
    </row>
    <row r="193" spans="2:11" ht="19.5" hidden="1" customHeight="1" x14ac:dyDescent="0.15">
      <c r="B193" s="23" t="s">
        <v>192</v>
      </c>
      <c r="C193" s="29" t="s">
        <v>532</v>
      </c>
      <c r="D193" s="24">
        <f>SUM(D194)</f>
        <v>0</v>
      </c>
      <c r="E193" s="24">
        <f t="shared" ref="E193:H193" si="151">SUM(E194)</f>
        <v>0</v>
      </c>
      <c r="F193" s="24">
        <f t="shared" si="151"/>
        <v>0</v>
      </c>
      <c r="G193" s="24">
        <f t="shared" si="151"/>
        <v>0</v>
      </c>
      <c r="H193" s="24">
        <f t="shared" si="151"/>
        <v>0</v>
      </c>
      <c r="I193" s="24"/>
      <c r="J193" s="24"/>
      <c r="K193" s="24"/>
    </row>
    <row r="194" spans="2:11" ht="19.5" hidden="1" customHeight="1" x14ac:dyDescent="0.15">
      <c r="B194" s="13" t="s">
        <v>193</v>
      </c>
      <c r="C194" s="30" t="s">
        <v>533</v>
      </c>
      <c r="D194" s="14">
        <f t="shared" si="149"/>
        <v>0</v>
      </c>
      <c r="E194" s="14">
        <v>0</v>
      </c>
      <c r="F194" s="14">
        <v>0</v>
      </c>
      <c r="G194" s="14">
        <v>0</v>
      </c>
      <c r="H194" s="14">
        <v>0</v>
      </c>
      <c r="I194" s="14"/>
      <c r="J194" s="14"/>
      <c r="K194" s="14"/>
    </row>
    <row r="195" spans="2:11" s="6" customFormat="1" ht="19.5" hidden="1" customHeight="1" x14ac:dyDescent="0.15">
      <c r="B195" s="21" t="s">
        <v>194</v>
      </c>
      <c r="C195" s="28" t="s">
        <v>195</v>
      </c>
      <c r="D195" s="22">
        <f>D196+D198+D200+D202</f>
        <v>0</v>
      </c>
      <c r="E195" s="22">
        <f t="shared" ref="E195:H195" si="152">E196+E198+E200+E202</f>
        <v>0</v>
      </c>
      <c r="F195" s="22">
        <f t="shared" si="152"/>
        <v>0</v>
      </c>
      <c r="G195" s="22">
        <f t="shared" si="152"/>
        <v>0</v>
      </c>
      <c r="H195" s="22">
        <f t="shared" si="152"/>
        <v>0</v>
      </c>
      <c r="I195" s="22"/>
      <c r="J195" s="22"/>
      <c r="K195" s="22"/>
    </row>
    <row r="196" spans="2:11" ht="19.5" hidden="1" customHeight="1" x14ac:dyDescent="0.15">
      <c r="B196" s="23" t="s">
        <v>196</v>
      </c>
      <c r="C196" s="32" t="s">
        <v>534</v>
      </c>
      <c r="D196" s="36">
        <f>+D197</f>
        <v>0</v>
      </c>
      <c r="E196" s="36">
        <f t="shared" ref="E196:H196" si="153">+E197</f>
        <v>0</v>
      </c>
      <c r="F196" s="36">
        <f t="shared" si="153"/>
        <v>0</v>
      </c>
      <c r="G196" s="36">
        <f t="shared" si="153"/>
        <v>0</v>
      </c>
      <c r="H196" s="36">
        <f t="shared" si="153"/>
        <v>0</v>
      </c>
      <c r="I196" s="36"/>
      <c r="J196" s="36"/>
      <c r="K196" s="36"/>
    </row>
    <row r="197" spans="2:11" ht="19.5" hidden="1" customHeight="1" x14ac:dyDescent="0.15">
      <c r="B197" s="13" t="s">
        <v>197</v>
      </c>
      <c r="C197" s="30" t="s">
        <v>198</v>
      </c>
      <c r="D197" s="14">
        <f t="shared" ref="D197" si="154">SUM(E197:K197)</f>
        <v>0</v>
      </c>
      <c r="E197" s="14">
        <v>0</v>
      </c>
      <c r="F197" s="14">
        <v>0</v>
      </c>
      <c r="G197" s="14">
        <v>0</v>
      </c>
      <c r="H197" s="14">
        <v>0</v>
      </c>
      <c r="I197" s="14"/>
      <c r="J197" s="14"/>
      <c r="K197" s="14"/>
    </row>
    <row r="198" spans="2:11" ht="19.5" hidden="1" customHeight="1" x14ac:dyDescent="0.15">
      <c r="B198" s="23" t="s">
        <v>199</v>
      </c>
      <c r="C198" s="32" t="s">
        <v>535</v>
      </c>
      <c r="D198" s="24">
        <f>+D199</f>
        <v>0</v>
      </c>
      <c r="E198" s="24">
        <f t="shared" ref="E198:H198" si="155">+E199</f>
        <v>0</v>
      </c>
      <c r="F198" s="24">
        <f t="shared" si="155"/>
        <v>0</v>
      </c>
      <c r="G198" s="24">
        <f t="shared" si="155"/>
        <v>0</v>
      </c>
      <c r="H198" s="24">
        <f t="shared" si="155"/>
        <v>0</v>
      </c>
      <c r="I198" s="24"/>
      <c r="J198" s="24"/>
      <c r="K198" s="24"/>
    </row>
    <row r="199" spans="2:11" ht="19.5" hidden="1" customHeight="1" x14ac:dyDescent="0.15">
      <c r="B199" s="13" t="s">
        <v>200</v>
      </c>
      <c r="C199" s="30" t="s">
        <v>201</v>
      </c>
      <c r="D199" s="14">
        <f t="shared" ref="D199" si="156">SUM(E199:K199)</f>
        <v>0</v>
      </c>
      <c r="E199" s="14">
        <v>0</v>
      </c>
      <c r="F199" s="14">
        <v>0</v>
      </c>
      <c r="G199" s="14">
        <v>0</v>
      </c>
      <c r="H199" s="14">
        <v>0</v>
      </c>
      <c r="I199" s="14"/>
      <c r="J199" s="14"/>
      <c r="K199" s="14"/>
    </row>
    <row r="200" spans="2:11" ht="19.5" hidden="1" customHeight="1" x14ac:dyDescent="0.15">
      <c r="B200" s="23" t="s">
        <v>202</v>
      </c>
      <c r="C200" s="32" t="s">
        <v>536</v>
      </c>
      <c r="D200" s="24">
        <f>+D201</f>
        <v>0</v>
      </c>
      <c r="E200" s="24">
        <f t="shared" ref="E200:H200" si="157">+E201</f>
        <v>0</v>
      </c>
      <c r="F200" s="24">
        <f t="shared" si="157"/>
        <v>0</v>
      </c>
      <c r="G200" s="24">
        <f t="shared" si="157"/>
        <v>0</v>
      </c>
      <c r="H200" s="24">
        <f t="shared" si="157"/>
        <v>0</v>
      </c>
      <c r="I200" s="24"/>
      <c r="J200" s="24"/>
      <c r="K200" s="24"/>
    </row>
    <row r="201" spans="2:11" ht="19.5" hidden="1" customHeight="1" x14ac:dyDescent="0.15">
      <c r="B201" s="13" t="s">
        <v>203</v>
      </c>
      <c r="C201" s="30" t="s">
        <v>204</v>
      </c>
      <c r="D201" s="14">
        <f t="shared" ref="D201" si="158">SUM(E201:K201)</f>
        <v>0</v>
      </c>
      <c r="E201" s="14">
        <v>0</v>
      </c>
      <c r="F201" s="14">
        <v>0</v>
      </c>
      <c r="G201" s="14">
        <v>0</v>
      </c>
      <c r="H201" s="14">
        <v>0</v>
      </c>
      <c r="I201" s="14"/>
      <c r="J201" s="14"/>
      <c r="K201" s="14"/>
    </row>
    <row r="202" spans="2:11" ht="19.5" hidden="1" customHeight="1" x14ac:dyDescent="0.15">
      <c r="B202" s="23" t="s">
        <v>205</v>
      </c>
      <c r="C202" s="32" t="s">
        <v>537</v>
      </c>
      <c r="D202" s="24">
        <f>+D203</f>
        <v>0</v>
      </c>
      <c r="E202" s="24">
        <f t="shared" ref="E202:H202" si="159">+E203</f>
        <v>0</v>
      </c>
      <c r="F202" s="24">
        <f t="shared" si="159"/>
        <v>0</v>
      </c>
      <c r="G202" s="24">
        <f t="shared" si="159"/>
        <v>0</v>
      </c>
      <c r="H202" s="24">
        <f t="shared" si="159"/>
        <v>0</v>
      </c>
      <c r="I202" s="24"/>
      <c r="J202" s="24"/>
      <c r="K202" s="24"/>
    </row>
    <row r="203" spans="2:11" ht="19.5" hidden="1" customHeight="1" x14ac:dyDescent="0.15">
      <c r="B203" s="13" t="s">
        <v>207</v>
      </c>
      <c r="C203" s="30" t="s">
        <v>206</v>
      </c>
      <c r="D203" s="14">
        <f t="shared" ref="D203" si="160">SUM(E203:K203)</f>
        <v>0</v>
      </c>
      <c r="E203" s="14">
        <v>0</v>
      </c>
      <c r="F203" s="14">
        <v>0</v>
      </c>
      <c r="G203" s="14">
        <v>0</v>
      </c>
      <c r="H203" s="14">
        <v>0</v>
      </c>
      <c r="I203" s="14"/>
      <c r="J203" s="14"/>
      <c r="K203" s="14"/>
    </row>
    <row r="204" spans="2:11" ht="19.899999999999999" customHeight="1" x14ac:dyDescent="0.15">
      <c r="B204" s="21">
        <v>53000</v>
      </c>
      <c r="C204" s="28" t="s">
        <v>208</v>
      </c>
      <c r="D204" s="22">
        <f>D205+D207</f>
        <v>0</v>
      </c>
      <c r="E204" s="22">
        <f t="shared" ref="E204:H204" si="161">E205+E207</f>
        <v>0</v>
      </c>
      <c r="F204" s="22">
        <f t="shared" si="161"/>
        <v>0</v>
      </c>
      <c r="G204" s="22">
        <f t="shared" si="161"/>
        <v>0</v>
      </c>
      <c r="H204" s="22">
        <f t="shared" si="161"/>
        <v>0</v>
      </c>
      <c r="I204" s="22"/>
      <c r="J204" s="22"/>
      <c r="K204" s="22"/>
    </row>
    <row r="205" spans="2:11" ht="19.5" hidden="1" customHeight="1" x14ac:dyDescent="0.15">
      <c r="B205" s="23">
        <v>53100</v>
      </c>
      <c r="C205" s="29" t="s">
        <v>538</v>
      </c>
      <c r="D205" s="24">
        <f>D206</f>
        <v>0</v>
      </c>
      <c r="E205" s="24">
        <f t="shared" ref="E205:H205" si="162">E206</f>
        <v>0</v>
      </c>
      <c r="F205" s="24">
        <f t="shared" si="162"/>
        <v>0</v>
      </c>
      <c r="G205" s="24">
        <f t="shared" si="162"/>
        <v>0</v>
      </c>
      <c r="H205" s="24">
        <f t="shared" si="162"/>
        <v>0</v>
      </c>
      <c r="I205" s="24"/>
      <c r="J205" s="24"/>
      <c r="K205" s="24"/>
    </row>
    <row r="206" spans="2:11" ht="19.5" hidden="1" customHeight="1" x14ac:dyDescent="0.15">
      <c r="B206" s="13" t="s">
        <v>209</v>
      </c>
      <c r="C206" s="30" t="s">
        <v>210</v>
      </c>
      <c r="D206" s="14">
        <f t="shared" ref="D206:D208" si="163">SUM(E206:K206)</f>
        <v>0</v>
      </c>
      <c r="E206" s="14">
        <v>0</v>
      </c>
      <c r="F206" s="14">
        <v>0</v>
      </c>
      <c r="G206" s="14">
        <v>0</v>
      </c>
      <c r="H206" s="14">
        <v>0</v>
      </c>
      <c r="I206" s="14"/>
      <c r="J206" s="14"/>
      <c r="K206" s="14"/>
    </row>
    <row r="207" spans="2:11" ht="19.5" hidden="1" customHeight="1" x14ac:dyDescent="0.15">
      <c r="B207" s="23" t="s">
        <v>211</v>
      </c>
      <c r="C207" s="29" t="s">
        <v>539</v>
      </c>
      <c r="D207" s="24">
        <f>D208</f>
        <v>0</v>
      </c>
      <c r="E207" s="24">
        <f t="shared" ref="E207:H207" si="164">E208</f>
        <v>0</v>
      </c>
      <c r="F207" s="24">
        <f t="shared" si="164"/>
        <v>0</v>
      </c>
      <c r="G207" s="24">
        <f t="shared" si="164"/>
        <v>0</v>
      </c>
      <c r="H207" s="24">
        <f t="shared" si="164"/>
        <v>0</v>
      </c>
      <c r="I207" s="24"/>
      <c r="J207" s="24"/>
      <c r="K207" s="24"/>
    </row>
    <row r="208" spans="2:11" ht="19.5" hidden="1" customHeight="1" x14ac:dyDescent="0.15">
      <c r="B208" s="13" t="s">
        <v>212</v>
      </c>
      <c r="C208" s="30" t="s">
        <v>213</v>
      </c>
      <c r="D208" s="14">
        <f t="shared" si="163"/>
        <v>0</v>
      </c>
      <c r="E208" s="14">
        <v>0</v>
      </c>
      <c r="F208" s="14">
        <v>0</v>
      </c>
      <c r="G208" s="14">
        <v>0</v>
      </c>
      <c r="H208" s="14">
        <v>0</v>
      </c>
      <c r="I208" s="14"/>
      <c r="J208" s="14"/>
      <c r="K208" s="14"/>
    </row>
    <row r="209" spans="2:11" ht="19.5" hidden="1" customHeight="1" x14ac:dyDescent="0.15">
      <c r="B209" s="21">
        <v>54000</v>
      </c>
      <c r="C209" s="28" t="s">
        <v>214</v>
      </c>
      <c r="D209" s="22">
        <f>D210+D212+D214</f>
        <v>0</v>
      </c>
      <c r="E209" s="22">
        <f t="shared" ref="E209:H209" si="165">E210+E212+E214</f>
        <v>0</v>
      </c>
      <c r="F209" s="22">
        <f t="shared" si="165"/>
        <v>0</v>
      </c>
      <c r="G209" s="22">
        <f t="shared" si="165"/>
        <v>0</v>
      </c>
      <c r="H209" s="22">
        <f t="shared" si="165"/>
        <v>0</v>
      </c>
      <c r="I209" s="22"/>
      <c r="J209" s="22"/>
      <c r="K209" s="22"/>
    </row>
    <row r="210" spans="2:11" ht="19.5" hidden="1" customHeight="1" x14ac:dyDescent="0.15">
      <c r="B210" s="23">
        <v>54100</v>
      </c>
      <c r="C210" s="29" t="s">
        <v>540</v>
      </c>
      <c r="D210" s="24">
        <f>D211</f>
        <v>0</v>
      </c>
      <c r="E210" s="24">
        <f t="shared" ref="E210:H210" si="166">E211</f>
        <v>0</v>
      </c>
      <c r="F210" s="24">
        <f t="shared" si="166"/>
        <v>0</v>
      </c>
      <c r="G210" s="24">
        <f t="shared" si="166"/>
        <v>0</v>
      </c>
      <c r="H210" s="24">
        <f t="shared" si="166"/>
        <v>0</v>
      </c>
      <c r="I210" s="24"/>
      <c r="J210" s="24"/>
      <c r="K210" s="24"/>
    </row>
    <row r="211" spans="2:11" ht="31.5" hidden="1" customHeight="1" x14ac:dyDescent="0.15">
      <c r="B211" s="13" t="s">
        <v>215</v>
      </c>
      <c r="C211" s="30" t="s">
        <v>541</v>
      </c>
      <c r="D211" s="14">
        <f t="shared" ref="D211" si="167">SUM(E211:K211)</f>
        <v>0</v>
      </c>
      <c r="E211" s="14">
        <v>0</v>
      </c>
      <c r="F211" s="14"/>
      <c r="G211" s="14"/>
      <c r="H211" s="14">
        <v>0</v>
      </c>
      <c r="I211" s="14"/>
      <c r="J211" s="14"/>
      <c r="K211" s="14"/>
    </row>
    <row r="212" spans="2:11" ht="19.5" hidden="1" customHeight="1" x14ac:dyDescent="0.15">
      <c r="B212" s="23" t="s">
        <v>216</v>
      </c>
      <c r="C212" s="29" t="s">
        <v>542</v>
      </c>
      <c r="D212" s="24">
        <f>D213</f>
        <v>0</v>
      </c>
      <c r="E212" s="24">
        <f t="shared" ref="E212:H212" si="168">E213</f>
        <v>0</v>
      </c>
      <c r="F212" s="24">
        <f t="shared" si="168"/>
        <v>0</v>
      </c>
      <c r="G212" s="24">
        <f t="shared" si="168"/>
        <v>0</v>
      </c>
      <c r="H212" s="24">
        <f t="shared" si="168"/>
        <v>0</v>
      </c>
      <c r="I212" s="24"/>
      <c r="J212" s="24"/>
      <c r="K212" s="24"/>
    </row>
    <row r="213" spans="2:11" ht="19.5" hidden="1" customHeight="1" x14ac:dyDescent="0.15">
      <c r="B213" s="13" t="s">
        <v>217</v>
      </c>
      <c r="C213" s="30" t="s">
        <v>218</v>
      </c>
      <c r="D213" s="14">
        <f t="shared" ref="D213" si="169">SUM(E213:K213)</f>
        <v>0</v>
      </c>
      <c r="E213" s="14">
        <v>0</v>
      </c>
      <c r="F213" s="14">
        <v>0</v>
      </c>
      <c r="G213" s="14">
        <v>0</v>
      </c>
      <c r="H213" s="14">
        <v>0</v>
      </c>
      <c r="I213" s="14"/>
      <c r="J213" s="14"/>
      <c r="K213" s="14"/>
    </row>
    <row r="214" spans="2:11" ht="19.5" hidden="1" customHeight="1" x14ac:dyDescent="0.15">
      <c r="B214" s="23" t="s">
        <v>219</v>
      </c>
      <c r="C214" s="29" t="s">
        <v>543</v>
      </c>
      <c r="D214" s="24">
        <f>D215</f>
        <v>0</v>
      </c>
      <c r="E214" s="24">
        <f t="shared" ref="E214:H214" si="170">E215</f>
        <v>0</v>
      </c>
      <c r="F214" s="24">
        <f t="shared" si="170"/>
        <v>0</v>
      </c>
      <c r="G214" s="24">
        <f t="shared" si="170"/>
        <v>0</v>
      </c>
      <c r="H214" s="24">
        <f t="shared" si="170"/>
        <v>0</v>
      </c>
      <c r="I214" s="24"/>
      <c r="J214" s="24"/>
      <c r="K214" s="24"/>
    </row>
    <row r="215" spans="2:11" ht="19.5" hidden="1" customHeight="1" x14ac:dyDescent="0.15">
      <c r="B215" s="13" t="s">
        <v>220</v>
      </c>
      <c r="C215" s="30" t="s">
        <v>221</v>
      </c>
      <c r="D215" s="14">
        <f t="shared" ref="D215" si="171">SUM(E215:K215)</f>
        <v>0</v>
      </c>
      <c r="E215" s="14">
        <v>0</v>
      </c>
      <c r="F215" s="14">
        <v>0</v>
      </c>
      <c r="G215" s="14">
        <v>0</v>
      </c>
      <c r="H215" s="14">
        <v>0</v>
      </c>
      <c r="I215" s="14"/>
      <c r="J215" s="14"/>
      <c r="K215" s="14"/>
    </row>
    <row r="216" spans="2:11" ht="19.5" hidden="1" customHeight="1" x14ac:dyDescent="0.15">
      <c r="B216" s="21">
        <v>55000</v>
      </c>
      <c r="C216" s="28" t="s">
        <v>222</v>
      </c>
      <c r="D216" s="22">
        <f>D217</f>
        <v>0</v>
      </c>
      <c r="E216" s="22">
        <f t="shared" ref="E216:H217" si="172">E217</f>
        <v>0</v>
      </c>
      <c r="F216" s="22">
        <f t="shared" si="172"/>
        <v>0</v>
      </c>
      <c r="G216" s="22">
        <f t="shared" si="172"/>
        <v>0</v>
      </c>
      <c r="H216" s="22">
        <f t="shared" si="172"/>
        <v>0</v>
      </c>
      <c r="I216" s="22"/>
      <c r="J216" s="22"/>
      <c r="K216" s="22"/>
    </row>
    <row r="217" spans="2:11" ht="19.5" hidden="1" customHeight="1" x14ac:dyDescent="0.15">
      <c r="B217" s="23">
        <v>55100</v>
      </c>
      <c r="C217" s="29" t="s">
        <v>222</v>
      </c>
      <c r="D217" s="24">
        <f>D218</f>
        <v>0</v>
      </c>
      <c r="E217" s="24">
        <f t="shared" si="172"/>
        <v>0</v>
      </c>
      <c r="F217" s="24">
        <f t="shared" si="172"/>
        <v>0</v>
      </c>
      <c r="G217" s="24">
        <f t="shared" si="172"/>
        <v>0</v>
      </c>
      <c r="H217" s="24">
        <f t="shared" si="172"/>
        <v>0</v>
      </c>
      <c r="I217" s="24"/>
      <c r="J217" s="24"/>
      <c r="K217" s="24"/>
    </row>
    <row r="218" spans="2:11" ht="19.5" hidden="1" customHeight="1" x14ac:dyDescent="0.15">
      <c r="B218" s="13" t="s">
        <v>224</v>
      </c>
      <c r="C218" s="30" t="s">
        <v>223</v>
      </c>
      <c r="D218" s="14">
        <f t="shared" ref="D218" si="173">SUM(E218:K218)</f>
        <v>0</v>
      </c>
      <c r="E218" s="14">
        <v>0</v>
      </c>
      <c r="F218" s="14">
        <v>0</v>
      </c>
      <c r="G218" s="14"/>
      <c r="H218" s="14">
        <v>0</v>
      </c>
      <c r="I218" s="14"/>
      <c r="J218" s="14"/>
      <c r="K218" s="14"/>
    </row>
    <row r="219" spans="2:11" ht="19.899999999999999" customHeight="1" x14ac:dyDescent="0.15">
      <c r="B219" s="21">
        <v>56000</v>
      </c>
      <c r="C219" s="28" t="s">
        <v>225</v>
      </c>
      <c r="D219" s="22">
        <f>D220+D222+D224+D226</f>
        <v>0</v>
      </c>
      <c r="E219" s="22">
        <f t="shared" ref="E219:H219" si="174">E220+E222+E224+E226</f>
        <v>0</v>
      </c>
      <c r="F219" s="22">
        <f t="shared" si="174"/>
        <v>0</v>
      </c>
      <c r="G219" s="22">
        <f t="shared" si="174"/>
        <v>0</v>
      </c>
      <c r="H219" s="22">
        <f t="shared" si="174"/>
        <v>0</v>
      </c>
      <c r="I219" s="22"/>
      <c r="J219" s="22"/>
      <c r="K219" s="22"/>
    </row>
    <row r="220" spans="2:11" ht="0.75" customHeight="1" x14ac:dyDescent="0.15">
      <c r="B220" s="23">
        <v>56300</v>
      </c>
      <c r="C220" s="29" t="s">
        <v>544</v>
      </c>
      <c r="D220" s="24">
        <f>D221</f>
        <v>0</v>
      </c>
      <c r="E220" s="24">
        <f t="shared" ref="E220:H220" si="175">E221</f>
        <v>0</v>
      </c>
      <c r="F220" s="24">
        <f t="shared" si="175"/>
        <v>0</v>
      </c>
      <c r="G220" s="24">
        <f t="shared" si="175"/>
        <v>0</v>
      </c>
      <c r="H220" s="24">
        <f t="shared" si="175"/>
        <v>0</v>
      </c>
      <c r="I220" s="24"/>
      <c r="J220" s="24"/>
      <c r="K220" s="24"/>
    </row>
    <row r="221" spans="2:11" ht="19.5" hidden="1" customHeight="1" x14ac:dyDescent="0.15">
      <c r="B221" s="13" t="s">
        <v>226</v>
      </c>
      <c r="C221" s="30" t="s">
        <v>227</v>
      </c>
      <c r="D221" s="14">
        <f t="shared" ref="D221" si="176">SUM(E221:K221)</f>
        <v>0</v>
      </c>
      <c r="E221" s="14">
        <v>0</v>
      </c>
      <c r="F221" s="14">
        <v>0</v>
      </c>
      <c r="G221" s="14"/>
      <c r="H221" s="14">
        <v>0</v>
      </c>
      <c r="I221" s="14"/>
      <c r="J221" s="14"/>
      <c r="K221" s="14"/>
    </row>
    <row r="222" spans="2:11" ht="27" hidden="1" customHeight="1" x14ac:dyDescent="0.15">
      <c r="B222" s="23">
        <v>56400</v>
      </c>
      <c r="C222" s="29" t="s">
        <v>545</v>
      </c>
      <c r="D222" s="24">
        <f>D223</f>
        <v>0</v>
      </c>
      <c r="E222" s="24">
        <f t="shared" ref="E222:H222" si="177">E223</f>
        <v>0</v>
      </c>
      <c r="F222" s="24">
        <f t="shared" si="177"/>
        <v>0</v>
      </c>
      <c r="G222" s="24">
        <f t="shared" si="177"/>
        <v>0</v>
      </c>
      <c r="H222" s="24">
        <f t="shared" si="177"/>
        <v>0</v>
      </c>
      <c r="I222" s="24"/>
      <c r="J222" s="24"/>
      <c r="K222" s="24"/>
    </row>
    <row r="223" spans="2:11" ht="27" hidden="1" customHeight="1" x14ac:dyDescent="0.15">
      <c r="B223" s="13" t="s">
        <v>228</v>
      </c>
      <c r="C223" s="30" t="s">
        <v>229</v>
      </c>
      <c r="D223" s="14">
        <f t="shared" ref="D223" si="178">SUM(E223:K223)</f>
        <v>0</v>
      </c>
      <c r="E223" s="14">
        <v>0</v>
      </c>
      <c r="F223" s="14">
        <v>0</v>
      </c>
      <c r="G223" s="14">
        <v>0</v>
      </c>
      <c r="H223" s="14">
        <v>0</v>
      </c>
      <c r="I223" s="14"/>
      <c r="J223" s="14"/>
      <c r="K223" s="14"/>
    </row>
    <row r="224" spans="2:11" ht="27" hidden="1" customHeight="1" x14ac:dyDescent="0.15">
      <c r="B224" s="23">
        <v>56500</v>
      </c>
      <c r="C224" s="29" t="s">
        <v>546</v>
      </c>
      <c r="D224" s="24">
        <f>D225</f>
        <v>0</v>
      </c>
      <c r="E224" s="24">
        <f t="shared" ref="E224:H224" si="179">E225</f>
        <v>0</v>
      </c>
      <c r="F224" s="24">
        <f t="shared" si="179"/>
        <v>0</v>
      </c>
      <c r="G224" s="24">
        <f t="shared" si="179"/>
        <v>0</v>
      </c>
      <c r="H224" s="24">
        <f t="shared" si="179"/>
        <v>0</v>
      </c>
      <c r="I224" s="24"/>
      <c r="J224" s="24"/>
      <c r="K224" s="24"/>
    </row>
    <row r="225" spans="2:11" ht="27" hidden="1" customHeight="1" x14ac:dyDescent="0.15">
      <c r="B225" s="13" t="s">
        <v>231</v>
      </c>
      <c r="C225" s="30" t="s">
        <v>230</v>
      </c>
      <c r="D225" s="14">
        <f t="shared" ref="D225" si="180">SUM(E225:K225)</f>
        <v>0</v>
      </c>
      <c r="E225" s="14">
        <v>0</v>
      </c>
      <c r="F225" s="14">
        <v>0</v>
      </c>
      <c r="G225" s="14"/>
      <c r="H225" s="14">
        <v>0</v>
      </c>
      <c r="I225" s="14"/>
      <c r="J225" s="14"/>
      <c r="K225" s="14"/>
    </row>
    <row r="226" spans="2:11" ht="19.5" hidden="1" customHeight="1" x14ac:dyDescent="0.15">
      <c r="B226" s="23" t="s">
        <v>232</v>
      </c>
      <c r="C226" s="29" t="s">
        <v>547</v>
      </c>
      <c r="D226" s="24">
        <f>D227</f>
        <v>0</v>
      </c>
      <c r="E226" s="24">
        <f t="shared" ref="E226:H226" si="181">E227</f>
        <v>0</v>
      </c>
      <c r="F226" s="24">
        <f t="shared" si="181"/>
        <v>0</v>
      </c>
      <c r="G226" s="24">
        <f t="shared" si="181"/>
        <v>0</v>
      </c>
      <c r="H226" s="24">
        <f t="shared" si="181"/>
        <v>0</v>
      </c>
      <c r="I226" s="24"/>
      <c r="J226" s="24"/>
      <c r="K226" s="24"/>
    </row>
    <row r="227" spans="2:11" ht="19.5" hidden="1" customHeight="1" x14ac:dyDescent="0.15">
      <c r="B227" s="13" t="s">
        <v>233</v>
      </c>
      <c r="C227" s="30" t="s">
        <v>234</v>
      </c>
      <c r="D227" s="14">
        <f t="shared" ref="D227" si="182">SUM(E227:K227)</f>
        <v>0</v>
      </c>
      <c r="E227" s="14">
        <v>0</v>
      </c>
      <c r="F227" s="14">
        <v>0</v>
      </c>
      <c r="G227" s="14"/>
      <c r="H227" s="14">
        <v>0</v>
      </c>
      <c r="I227" s="14"/>
      <c r="J227" s="14"/>
      <c r="K227" s="14"/>
    </row>
    <row r="228" spans="2:11" ht="19.899999999999999" customHeight="1" x14ac:dyDescent="0.15">
      <c r="B228" s="21">
        <v>58000</v>
      </c>
      <c r="C228" s="28" t="s">
        <v>235</v>
      </c>
      <c r="D228" s="22">
        <f>D229+D231</f>
        <v>0</v>
      </c>
      <c r="E228" s="22">
        <f t="shared" ref="E228:H228" si="183">E229+E231</f>
        <v>0</v>
      </c>
      <c r="F228" s="22">
        <f t="shared" si="183"/>
        <v>0</v>
      </c>
      <c r="G228" s="22">
        <f t="shared" si="183"/>
        <v>0</v>
      </c>
      <c r="H228" s="22">
        <f t="shared" si="183"/>
        <v>0</v>
      </c>
      <c r="I228" s="22"/>
      <c r="J228" s="22"/>
      <c r="K228" s="22"/>
    </row>
    <row r="229" spans="2:11" ht="19.5" hidden="1" customHeight="1" x14ac:dyDescent="0.15">
      <c r="B229" s="23" t="s">
        <v>236</v>
      </c>
      <c r="C229" s="29" t="s">
        <v>548</v>
      </c>
      <c r="D229" s="24">
        <f>D230</f>
        <v>0</v>
      </c>
      <c r="E229" s="24">
        <f t="shared" ref="E229:H229" si="184">E230</f>
        <v>0</v>
      </c>
      <c r="F229" s="24">
        <f t="shared" si="184"/>
        <v>0</v>
      </c>
      <c r="G229" s="24">
        <f t="shared" si="184"/>
        <v>0</v>
      </c>
      <c r="H229" s="24">
        <f t="shared" si="184"/>
        <v>0</v>
      </c>
      <c r="I229" s="24"/>
      <c r="J229" s="24"/>
      <c r="K229" s="24"/>
    </row>
    <row r="230" spans="2:11" ht="19.5" hidden="1" customHeight="1" x14ac:dyDescent="0.15">
      <c r="B230" s="13">
        <v>58101</v>
      </c>
      <c r="C230" s="30" t="s">
        <v>237</v>
      </c>
      <c r="D230" s="14">
        <f t="shared" ref="D230:D232" si="185">SUM(E230:K230)</f>
        <v>0</v>
      </c>
      <c r="E230" s="14">
        <v>0</v>
      </c>
      <c r="F230" s="14">
        <v>0</v>
      </c>
      <c r="G230" s="14">
        <v>0</v>
      </c>
      <c r="H230" s="14">
        <v>0</v>
      </c>
      <c r="I230" s="14"/>
      <c r="J230" s="14"/>
      <c r="K230" s="14"/>
    </row>
    <row r="231" spans="2:11" ht="19.5" hidden="1" customHeight="1" x14ac:dyDescent="0.15">
      <c r="B231" s="23">
        <v>58300</v>
      </c>
      <c r="C231" s="29" t="s">
        <v>549</v>
      </c>
      <c r="D231" s="24">
        <f>D232</f>
        <v>0</v>
      </c>
      <c r="E231" s="24">
        <f t="shared" ref="E231:H231" si="186">E232</f>
        <v>0</v>
      </c>
      <c r="F231" s="24">
        <f t="shared" si="186"/>
        <v>0</v>
      </c>
      <c r="G231" s="24">
        <f t="shared" si="186"/>
        <v>0</v>
      </c>
      <c r="H231" s="24">
        <f t="shared" si="186"/>
        <v>0</v>
      </c>
      <c r="I231" s="24"/>
      <c r="J231" s="24"/>
      <c r="K231" s="24"/>
    </row>
    <row r="232" spans="2:11" ht="19.5" hidden="1" customHeight="1" x14ac:dyDescent="0.15">
      <c r="B232" s="13" t="s">
        <v>238</v>
      </c>
      <c r="C232" s="30" t="s">
        <v>550</v>
      </c>
      <c r="D232" s="14">
        <f t="shared" si="185"/>
        <v>0</v>
      </c>
      <c r="E232" s="14">
        <v>0</v>
      </c>
      <c r="F232" s="14">
        <v>0</v>
      </c>
      <c r="G232" s="14">
        <v>0</v>
      </c>
      <c r="H232" s="14">
        <v>0</v>
      </c>
      <c r="I232" s="14"/>
      <c r="J232" s="14"/>
      <c r="K232" s="14"/>
    </row>
    <row r="233" spans="2:11" ht="19.5" hidden="1" customHeight="1" x14ac:dyDescent="0.15">
      <c r="B233" s="21">
        <v>59000</v>
      </c>
      <c r="C233" s="28" t="s">
        <v>239</v>
      </c>
      <c r="D233" s="22">
        <f>D234</f>
        <v>0</v>
      </c>
      <c r="E233" s="22">
        <f t="shared" ref="E233:H234" si="187">E234</f>
        <v>0</v>
      </c>
      <c r="F233" s="22">
        <f t="shared" si="187"/>
        <v>0</v>
      </c>
      <c r="G233" s="22">
        <f t="shared" si="187"/>
        <v>0</v>
      </c>
      <c r="H233" s="22">
        <f t="shared" si="187"/>
        <v>0</v>
      </c>
      <c r="I233" s="22"/>
      <c r="J233" s="22"/>
      <c r="K233" s="22"/>
    </row>
    <row r="234" spans="2:11" s="9" customFormat="1" ht="19.5" hidden="1" customHeight="1" x14ac:dyDescent="0.15">
      <c r="B234" s="23" t="s">
        <v>240</v>
      </c>
      <c r="C234" s="29" t="s">
        <v>551</v>
      </c>
      <c r="D234" s="24">
        <f>D235</f>
        <v>0</v>
      </c>
      <c r="E234" s="24">
        <f t="shared" si="187"/>
        <v>0</v>
      </c>
      <c r="F234" s="24">
        <f t="shared" si="187"/>
        <v>0</v>
      </c>
      <c r="G234" s="24">
        <f t="shared" si="187"/>
        <v>0</v>
      </c>
      <c r="H234" s="24">
        <f t="shared" si="187"/>
        <v>0</v>
      </c>
      <c r="I234" s="24"/>
      <c r="J234" s="24"/>
      <c r="K234" s="24"/>
    </row>
    <row r="235" spans="2:11" ht="19.5" hidden="1" customHeight="1" x14ac:dyDescent="0.15">
      <c r="B235" s="13">
        <v>59101</v>
      </c>
      <c r="C235" s="30" t="s">
        <v>241</v>
      </c>
      <c r="D235" s="14">
        <f t="shared" ref="D235" si="188">SUM(E235:K235)</f>
        <v>0</v>
      </c>
      <c r="E235" s="14">
        <v>0</v>
      </c>
      <c r="F235" s="14">
        <v>0</v>
      </c>
      <c r="G235" s="14">
        <v>0</v>
      </c>
      <c r="H235" s="14">
        <v>0</v>
      </c>
      <c r="I235" s="14"/>
      <c r="J235" s="14"/>
      <c r="K235" s="14"/>
    </row>
    <row r="236" spans="2:11" ht="19.899999999999999" customHeight="1" x14ac:dyDescent="0.15">
      <c r="B236" s="21">
        <v>60000</v>
      </c>
      <c r="C236" s="28" t="s">
        <v>242</v>
      </c>
      <c r="D236" s="22">
        <f>D237+D290+D351</f>
        <v>76103102</v>
      </c>
      <c r="E236" s="22">
        <f t="shared" ref="E236:H236" si="189">E237+E290+E351</f>
        <v>0</v>
      </c>
      <c r="F236" s="22">
        <f t="shared" si="189"/>
        <v>0</v>
      </c>
      <c r="G236" s="22">
        <f t="shared" si="189"/>
        <v>0</v>
      </c>
      <c r="H236" s="22">
        <f t="shared" si="189"/>
        <v>76103102</v>
      </c>
      <c r="I236" s="22"/>
      <c r="J236" s="22"/>
      <c r="K236" s="22"/>
    </row>
    <row r="237" spans="2:11" ht="19.899999999999999" customHeight="1" x14ac:dyDescent="0.15">
      <c r="B237" s="21">
        <v>61000</v>
      </c>
      <c r="C237" s="28" t="s">
        <v>243</v>
      </c>
      <c r="D237" s="22">
        <f>D238+D245+D256+D265+D269+D274+D285+D278</f>
        <v>76103102</v>
      </c>
      <c r="E237" s="22">
        <f t="shared" ref="E237:H237" si="190">E238+E245+E256+E265+E269+E274+E285+E278</f>
        <v>0</v>
      </c>
      <c r="F237" s="22">
        <f t="shared" si="190"/>
        <v>0</v>
      </c>
      <c r="G237" s="22">
        <f t="shared" si="190"/>
        <v>0</v>
      </c>
      <c r="H237" s="22">
        <f t="shared" si="190"/>
        <v>76103102</v>
      </c>
      <c r="I237" s="22"/>
      <c r="J237" s="22"/>
      <c r="K237" s="22"/>
    </row>
    <row r="238" spans="2:11" ht="19.899999999999999" customHeight="1" x14ac:dyDescent="0.15">
      <c r="B238" s="23" t="s">
        <v>244</v>
      </c>
      <c r="C238" s="29" t="s">
        <v>553</v>
      </c>
      <c r="D238" s="24">
        <f>SUM(D239:D244)</f>
        <v>0</v>
      </c>
      <c r="E238" s="24">
        <f t="shared" ref="E238:H238" si="191">SUM(E239:E244)</f>
        <v>0</v>
      </c>
      <c r="F238" s="24">
        <f t="shared" si="191"/>
        <v>0</v>
      </c>
      <c r="G238" s="24">
        <f t="shared" si="191"/>
        <v>0</v>
      </c>
      <c r="H238" s="24">
        <f t="shared" si="191"/>
        <v>0</v>
      </c>
      <c r="I238" s="24"/>
      <c r="J238" s="24"/>
      <c r="K238" s="24"/>
    </row>
    <row r="239" spans="2:11" ht="18.75" customHeight="1" x14ac:dyDescent="0.15">
      <c r="B239" s="13" t="s">
        <v>245</v>
      </c>
      <c r="C239" s="30" t="s">
        <v>246</v>
      </c>
      <c r="D239" s="14">
        <f t="shared" ref="D239:E289" si="192">SUM(E239:K239)</f>
        <v>0</v>
      </c>
      <c r="E239" s="14">
        <v>0</v>
      </c>
      <c r="F239" s="14">
        <v>0</v>
      </c>
      <c r="G239" s="14">
        <v>0</v>
      </c>
      <c r="H239" s="14">
        <v>0</v>
      </c>
      <c r="I239" s="14"/>
      <c r="J239" s="14"/>
      <c r="K239" s="14"/>
    </row>
    <row r="240" spans="2:11" ht="19.5" hidden="1" customHeight="1" x14ac:dyDescent="0.15">
      <c r="B240" s="13" t="s">
        <v>247</v>
      </c>
      <c r="C240" s="30" t="s">
        <v>248</v>
      </c>
      <c r="D240" s="14">
        <f t="shared" si="192"/>
        <v>0</v>
      </c>
      <c r="E240" s="14">
        <v>0</v>
      </c>
      <c r="F240" s="14">
        <v>0</v>
      </c>
      <c r="G240" s="14">
        <v>0</v>
      </c>
      <c r="H240" s="14">
        <v>0</v>
      </c>
      <c r="I240" s="14"/>
      <c r="J240" s="14"/>
      <c r="K240" s="14"/>
    </row>
    <row r="241" spans="2:11" ht="19.5" hidden="1" customHeight="1" x14ac:dyDescent="0.15">
      <c r="B241" s="13" t="s">
        <v>249</v>
      </c>
      <c r="C241" s="30" t="s">
        <v>250</v>
      </c>
      <c r="D241" s="14">
        <f t="shared" si="192"/>
        <v>0</v>
      </c>
      <c r="E241" s="14">
        <f t="shared" si="192"/>
        <v>0</v>
      </c>
      <c r="F241" s="14">
        <v>0</v>
      </c>
      <c r="G241" s="14">
        <v>0</v>
      </c>
      <c r="H241" s="14"/>
      <c r="I241" s="14"/>
      <c r="J241" s="14"/>
      <c r="K241" s="14"/>
    </row>
    <row r="242" spans="2:11" ht="19.5" hidden="1" customHeight="1" x14ac:dyDescent="0.15">
      <c r="B242" s="13" t="s">
        <v>251</v>
      </c>
      <c r="C242" s="30" t="s">
        <v>252</v>
      </c>
      <c r="D242" s="14">
        <f t="shared" si="192"/>
        <v>0</v>
      </c>
      <c r="E242" s="14">
        <v>0</v>
      </c>
      <c r="F242" s="14">
        <v>0</v>
      </c>
      <c r="G242" s="14">
        <v>0</v>
      </c>
      <c r="H242" s="14">
        <v>0</v>
      </c>
      <c r="I242" s="14"/>
      <c r="J242" s="14"/>
      <c r="K242" s="14"/>
    </row>
    <row r="243" spans="2:11" ht="19.5" hidden="1" customHeight="1" x14ac:dyDescent="0.15">
      <c r="B243" s="13" t="s">
        <v>253</v>
      </c>
      <c r="C243" s="30" t="s">
        <v>254</v>
      </c>
      <c r="D243" s="14">
        <f t="shared" si="192"/>
        <v>0</v>
      </c>
      <c r="E243" s="14">
        <v>0</v>
      </c>
      <c r="F243" s="14">
        <v>0</v>
      </c>
      <c r="G243" s="14">
        <v>0</v>
      </c>
      <c r="H243" s="14">
        <v>0</v>
      </c>
      <c r="I243" s="14"/>
      <c r="J243" s="14"/>
      <c r="K243" s="14"/>
    </row>
    <row r="244" spans="2:11" ht="19.5" hidden="1" customHeight="1" x14ac:dyDescent="0.15">
      <c r="B244" s="13" t="s">
        <v>255</v>
      </c>
      <c r="C244" s="30" t="s">
        <v>256</v>
      </c>
      <c r="D244" s="14">
        <f t="shared" si="192"/>
        <v>0</v>
      </c>
      <c r="E244" s="14">
        <v>0</v>
      </c>
      <c r="F244" s="14">
        <v>0</v>
      </c>
      <c r="G244" s="14">
        <v>0</v>
      </c>
      <c r="H244" s="14">
        <v>0</v>
      </c>
      <c r="I244" s="14"/>
      <c r="J244" s="14"/>
      <c r="K244" s="14"/>
    </row>
    <row r="245" spans="2:11" ht="19.5" hidden="1" customHeight="1" x14ac:dyDescent="0.15">
      <c r="B245" s="23">
        <v>61200</v>
      </c>
      <c r="C245" s="29" t="s">
        <v>552</v>
      </c>
      <c r="D245" s="24">
        <f>SUM(D246:D255)</f>
        <v>0</v>
      </c>
      <c r="E245" s="24">
        <f t="shared" ref="E245:H245" si="193">SUM(E246:E255)</f>
        <v>0</v>
      </c>
      <c r="F245" s="24">
        <f t="shared" si="193"/>
        <v>0</v>
      </c>
      <c r="G245" s="24">
        <f t="shared" si="193"/>
        <v>0</v>
      </c>
      <c r="H245" s="24">
        <f t="shared" si="193"/>
        <v>0</v>
      </c>
      <c r="I245" s="24"/>
      <c r="J245" s="24"/>
      <c r="K245" s="24"/>
    </row>
    <row r="246" spans="2:11" ht="19.5" hidden="1" customHeight="1" x14ac:dyDescent="0.15">
      <c r="B246" s="13" t="s">
        <v>257</v>
      </c>
      <c r="C246" s="30" t="s">
        <v>258</v>
      </c>
      <c r="D246" s="14">
        <f t="shared" si="192"/>
        <v>0</v>
      </c>
      <c r="E246" s="14">
        <v>0</v>
      </c>
      <c r="F246" s="14">
        <v>0</v>
      </c>
      <c r="G246" s="14">
        <v>0</v>
      </c>
      <c r="H246" s="14">
        <v>0</v>
      </c>
      <c r="I246" s="14"/>
      <c r="J246" s="14"/>
      <c r="K246" s="14"/>
    </row>
    <row r="247" spans="2:11" ht="19.5" hidden="1" customHeight="1" x14ac:dyDescent="0.15">
      <c r="B247" s="13" t="s">
        <v>259</v>
      </c>
      <c r="C247" s="30" t="s">
        <v>260</v>
      </c>
      <c r="D247" s="14">
        <f t="shared" si="192"/>
        <v>0</v>
      </c>
      <c r="E247" s="14">
        <v>0</v>
      </c>
      <c r="F247" s="14">
        <v>0</v>
      </c>
      <c r="G247" s="14">
        <v>0</v>
      </c>
      <c r="H247" s="14">
        <v>0</v>
      </c>
      <c r="I247" s="14"/>
      <c r="J247" s="14"/>
      <c r="K247" s="14"/>
    </row>
    <row r="248" spans="2:11" ht="19.5" hidden="1" customHeight="1" x14ac:dyDescent="0.15">
      <c r="B248" s="13" t="s">
        <v>261</v>
      </c>
      <c r="C248" s="30" t="s">
        <v>262</v>
      </c>
      <c r="D248" s="14">
        <f t="shared" si="192"/>
        <v>0</v>
      </c>
      <c r="E248" s="14">
        <v>0</v>
      </c>
      <c r="F248" s="14">
        <v>0</v>
      </c>
      <c r="G248" s="14">
        <v>0</v>
      </c>
      <c r="H248" s="14">
        <v>0</v>
      </c>
      <c r="I248" s="14"/>
      <c r="J248" s="14"/>
      <c r="K248" s="14"/>
    </row>
    <row r="249" spans="2:11" ht="19.5" hidden="1" customHeight="1" x14ac:dyDescent="0.15">
      <c r="B249" s="13" t="s">
        <v>263</v>
      </c>
      <c r="C249" s="30" t="s">
        <v>264</v>
      </c>
      <c r="D249" s="14">
        <f t="shared" si="192"/>
        <v>0</v>
      </c>
      <c r="E249" s="14">
        <v>0</v>
      </c>
      <c r="F249" s="14">
        <v>0</v>
      </c>
      <c r="G249" s="14">
        <v>0</v>
      </c>
      <c r="H249" s="14">
        <v>0</v>
      </c>
      <c r="I249" s="14"/>
      <c r="J249" s="14"/>
      <c r="K249" s="14"/>
    </row>
    <row r="250" spans="2:11" ht="19.5" hidden="1" customHeight="1" x14ac:dyDescent="0.15">
      <c r="B250" s="13" t="s">
        <v>265</v>
      </c>
      <c r="C250" s="30" t="s">
        <v>266</v>
      </c>
      <c r="D250" s="14">
        <f t="shared" si="192"/>
        <v>0</v>
      </c>
      <c r="E250" s="14">
        <v>0</v>
      </c>
      <c r="F250" s="14">
        <v>0</v>
      </c>
      <c r="G250" s="14">
        <v>0</v>
      </c>
      <c r="H250" s="14">
        <v>0</v>
      </c>
      <c r="I250" s="14"/>
      <c r="J250" s="14"/>
      <c r="K250" s="14"/>
    </row>
    <row r="251" spans="2:11" ht="19.5" hidden="1" customHeight="1" x14ac:dyDescent="0.15">
      <c r="B251" s="13" t="s">
        <v>267</v>
      </c>
      <c r="C251" s="30" t="s">
        <v>268</v>
      </c>
      <c r="D251" s="14">
        <f t="shared" si="192"/>
        <v>0</v>
      </c>
      <c r="E251" s="14">
        <v>0</v>
      </c>
      <c r="F251" s="14">
        <v>0</v>
      </c>
      <c r="G251" s="14">
        <v>0</v>
      </c>
      <c r="H251" s="14">
        <v>0</v>
      </c>
      <c r="I251" s="14"/>
      <c r="J251" s="14"/>
      <c r="K251" s="14"/>
    </row>
    <row r="252" spans="2:11" ht="19.5" hidden="1" customHeight="1" x14ac:dyDescent="0.15">
      <c r="B252" s="13" t="s">
        <v>269</v>
      </c>
      <c r="C252" s="30" t="s">
        <v>270</v>
      </c>
      <c r="D252" s="14">
        <f t="shared" si="192"/>
        <v>0</v>
      </c>
      <c r="E252" s="14">
        <v>0</v>
      </c>
      <c r="F252" s="14">
        <v>0</v>
      </c>
      <c r="G252" s="14">
        <v>0</v>
      </c>
      <c r="H252" s="14"/>
      <c r="I252" s="14"/>
      <c r="J252" s="14"/>
      <c r="K252" s="14"/>
    </row>
    <row r="253" spans="2:11" ht="19.5" hidden="1" customHeight="1" x14ac:dyDescent="0.15">
      <c r="B253" s="13" t="s">
        <v>271</v>
      </c>
      <c r="C253" s="30" t="s">
        <v>272</v>
      </c>
      <c r="D253" s="14">
        <f t="shared" si="192"/>
        <v>0</v>
      </c>
      <c r="E253" s="14">
        <v>0</v>
      </c>
      <c r="F253" s="14">
        <v>0</v>
      </c>
      <c r="G253" s="14">
        <v>0</v>
      </c>
      <c r="H253" s="14"/>
      <c r="I253" s="14"/>
      <c r="J253" s="14"/>
      <c r="K253" s="14"/>
    </row>
    <row r="254" spans="2:11" ht="19.5" hidden="1" customHeight="1" x14ac:dyDescent="0.15">
      <c r="B254" s="13" t="s">
        <v>273</v>
      </c>
      <c r="C254" s="30" t="s">
        <v>274</v>
      </c>
      <c r="D254" s="14">
        <f t="shared" si="192"/>
        <v>0</v>
      </c>
      <c r="E254" s="14">
        <v>0</v>
      </c>
      <c r="F254" s="14">
        <v>0</v>
      </c>
      <c r="G254" s="14">
        <v>0</v>
      </c>
      <c r="H254" s="14">
        <v>0</v>
      </c>
      <c r="I254" s="14"/>
      <c r="J254" s="14"/>
      <c r="K254" s="14"/>
    </row>
    <row r="255" spans="2:11" ht="19.5" hidden="1" customHeight="1" x14ac:dyDescent="0.15">
      <c r="B255" s="13" t="s">
        <v>275</v>
      </c>
      <c r="C255" s="30" t="s">
        <v>276</v>
      </c>
      <c r="D255" s="14">
        <f t="shared" si="192"/>
        <v>0</v>
      </c>
      <c r="E255" s="14">
        <v>0</v>
      </c>
      <c r="F255" s="14">
        <v>0</v>
      </c>
      <c r="G255" s="14">
        <v>0</v>
      </c>
      <c r="H255" s="14">
        <v>0</v>
      </c>
      <c r="I255" s="14"/>
      <c r="J255" s="14"/>
      <c r="K255" s="14"/>
    </row>
    <row r="256" spans="2:11" ht="39" customHeight="1" x14ac:dyDescent="0.15">
      <c r="B256" s="23">
        <v>61300</v>
      </c>
      <c r="C256" s="29" t="s">
        <v>554</v>
      </c>
      <c r="D256" s="24">
        <f>SUM(D257:D264)</f>
        <v>0</v>
      </c>
      <c r="E256" s="24">
        <f t="shared" ref="E256:H256" si="194">SUM(E257:E264)</f>
        <v>0</v>
      </c>
      <c r="F256" s="24">
        <f t="shared" si="194"/>
        <v>0</v>
      </c>
      <c r="G256" s="24">
        <f t="shared" si="194"/>
        <v>0</v>
      </c>
      <c r="H256" s="24">
        <f t="shared" si="194"/>
        <v>0</v>
      </c>
      <c r="I256" s="24"/>
      <c r="J256" s="24"/>
      <c r="K256" s="24"/>
    </row>
    <row r="257" spans="2:11" ht="19.5" hidden="1" customHeight="1" x14ac:dyDescent="0.15">
      <c r="B257" s="13" t="s">
        <v>277</v>
      </c>
      <c r="C257" s="30" t="s">
        <v>278</v>
      </c>
      <c r="D257" s="14">
        <f t="shared" si="192"/>
        <v>0</v>
      </c>
      <c r="E257" s="14">
        <v>0</v>
      </c>
      <c r="F257" s="14">
        <v>0</v>
      </c>
      <c r="G257" s="14">
        <v>0</v>
      </c>
      <c r="H257" s="14">
        <v>0</v>
      </c>
      <c r="I257" s="14"/>
      <c r="J257" s="14"/>
      <c r="K257" s="14"/>
    </row>
    <row r="258" spans="2:11" ht="19.5" hidden="1" customHeight="1" x14ac:dyDescent="0.15">
      <c r="B258" s="13" t="s">
        <v>279</v>
      </c>
      <c r="C258" s="30" t="s">
        <v>280</v>
      </c>
      <c r="D258" s="14">
        <f t="shared" si="192"/>
        <v>0</v>
      </c>
      <c r="E258" s="14">
        <v>0</v>
      </c>
      <c r="F258" s="14">
        <v>0</v>
      </c>
      <c r="G258" s="14">
        <v>0</v>
      </c>
      <c r="H258" s="14">
        <v>0</v>
      </c>
      <c r="I258" s="14"/>
      <c r="J258" s="14"/>
      <c r="K258" s="14"/>
    </row>
    <row r="259" spans="2:11" ht="19.5" hidden="1" customHeight="1" x14ac:dyDescent="0.15">
      <c r="B259" s="13" t="s">
        <v>281</v>
      </c>
      <c r="C259" s="30" t="s">
        <v>282</v>
      </c>
      <c r="D259" s="14">
        <f t="shared" si="192"/>
        <v>0</v>
      </c>
      <c r="E259" s="14">
        <v>0</v>
      </c>
      <c r="F259" s="14">
        <v>0</v>
      </c>
      <c r="G259" s="14">
        <v>0</v>
      </c>
      <c r="H259" s="14">
        <v>0</v>
      </c>
      <c r="I259" s="14"/>
      <c r="J259" s="14"/>
      <c r="K259" s="14"/>
    </row>
    <row r="260" spans="2:11" ht="19.5" hidden="1" customHeight="1" x14ac:dyDescent="0.15">
      <c r="B260" s="13" t="s">
        <v>283</v>
      </c>
      <c r="C260" s="30" t="s">
        <v>284</v>
      </c>
      <c r="D260" s="14">
        <f t="shared" si="192"/>
        <v>0</v>
      </c>
      <c r="E260" s="14">
        <v>0</v>
      </c>
      <c r="F260" s="14">
        <v>0</v>
      </c>
      <c r="G260" s="14">
        <v>0</v>
      </c>
      <c r="H260" s="14">
        <v>0</v>
      </c>
      <c r="I260" s="14"/>
      <c r="J260" s="14"/>
      <c r="K260" s="14"/>
    </row>
    <row r="261" spans="2:11" ht="19.5" hidden="1" customHeight="1" x14ac:dyDescent="0.15">
      <c r="B261" s="13" t="s">
        <v>285</v>
      </c>
      <c r="C261" s="30" t="s">
        <v>286</v>
      </c>
      <c r="D261" s="14">
        <f t="shared" si="192"/>
        <v>0</v>
      </c>
      <c r="E261" s="14">
        <v>0</v>
      </c>
      <c r="F261" s="14">
        <v>0</v>
      </c>
      <c r="G261" s="14">
        <v>0</v>
      </c>
      <c r="H261" s="14"/>
      <c r="I261" s="14"/>
      <c r="J261" s="14"/>
      <c r="K261" s="14"/>
    </row>
    <row r="262" spans="2:11" ht="19.5" hidden="1" customHeight="1" x14ac:dyDescent="0.15">
      <c r="B262" s="13" t="s">
        <v>287</v>
      </c>
      <c r="C262" s="30" t="s">
        <v>288</v>
      </c>
      <c r="D262" s="14">
        <f t="shared" si="192"/>
        <v>0</v>
      </c>
      <c r="E262" s="14">
        <v>0</v>
      </c>
      <c r="F262" s="14">
        <v>0</v>
      </c>
      <c r="G262" s="14">
        <v>0</v>
      </c>
      <c r="H262" s="14">
        <v>0</v>
      </c>
      <c r="I262" s="14"/>
      <c r="J262" s="14"/>
      <c r="K262" s="14"/>
    </row>
    <row r="263" spans="2:11" ht="19.5" hidden="1" customHeight="1" x14ac:dyDescent="0.15">
      <c r="B263" s="13" t="s">
        <v>289</v>
      </c>
      <c r="C263" s="30" t="s">
        <v>290</v>
      </c>
      <c r="D263" s="14">
        <f t="shared" si="192"/>
        <v>0</v>
      </c>
      <c r="E263" s="14">
        <v>0</v>
      </c>
      <c r="F263" s="14">
        <v>0</v>
      </c>
      <c r="G263" s="14">
        <v>0</v>
      </c>
      <c r="H263" s="14">
        <v>0</v>
      </c>
      <c r="I263" s="14"/>
      <c r="J263" s="14"/>
      <c r="K263" s="14"/>
    </row>
    <row r="264" spans="2:11" ht="19.5" hidden="1" customHeight="1" x14ac:dyDescent="0.15">
      <c r="B264" s="13" t="s">
        <v>291</v>
      </c>
      <c r="C264" s="30" t="s">
        <v>292</v>
      </c>
      <c r="D264" s="14">
        <f t="shared" si="192"/>
        <v>0</v>
      </c>
      <c r="E264" s="14">
        <v>0</v>
      </c>
      <c r="F264" s="14">
        <v>0</v>
      </c>
      <c r="G264" s="14">
        <v>0</v>
      </c>
      <c r="H264" s="14">
        <v>0</v>
      </c>
      <c r="I264" s="14"/>
      <c r="J264" s="14"/>
      <c r="K264" s="14"/>
    </row>
    <row r="265" spans="2:11" ht="19.899999999999999" customHeight="1" x14ac:dyDescent="0.15">
      <c r="B265" s="23" t="s">
        <v>293</v>
      </c>
      <c r="C265" s="29" t="s">
        <v>555</v>
      </c>
      <c r="D265" s="24">
        <f>SUM(D266:D268)</f>
        <v>76103102</v>
      </c>
      <c r="E265" s="24">
        <f t="shared" ref="E265:H265" si="195">SUM(E266:E268)</f>
        <v>0</v>
      </c>
      <c r="F265" s="24">
        <f t="shared" si="195"/>
        <v>0</v>
      </c>
      <c r="G265" s="24">
        <f t="shared" si="195"/>
        <v>0</v>
      </c>
      <c r="H265" s="24">
        <f t="shared" si="195"/>
        <v>76103102</v>
      </c>
      <c r="I265" s="24"/>
      <c r="J265" s="24"/>
      <c r="K265" s="24"/>
    </row>
    <row r="266" spans="2:11" ht="19.899999999999999" customHeight="1" x14ac:dyDescent="0.15">
      <c r="B266" s="13" t="s">
        <v>294</v>
      </c>
      <c r="C266" s="30" t="s">
        <v>295</v>
      </c>
      <c r="D266" s="14">
        <f t="shared" si="192"/>
        <v>0</v>
      </c>
      <c r="E266" s="14">
        <v>0</v>
      </c>
      <c r="F266" s="14">
        <v>0</v>
      </c>
      <c r="G266" s="14">
        <v>0</v>
      </c>
      <c r="H266" s="14">
        <v>0</v>
      </c>
      <c r="I266" s="14"/>
      <c r="J266" s="14"/>
      <c r="K266" s="14"/>
    </row>
    <row r="267" spans="2:11" ht="19.899999999999999" customHeight="1" x14ac:dyDescent="0.15">
      <c r="B267" s="13" t="s">
        <v>296</v>
      </c>
      <c r="C267" s="30" t="s">
        <v>297</v>
      </c>
      <c r="D267" s="14">
        <f t="shared" si="192"/>
        <v>76103102</v>
      </c>
      <c r="E267" s="14">
        <v>0</v>
      </c>
      <c r="F267" s="14">
        <v>0</v>
      </c>
      <c r="G267" s="14"/>
      <c r="H267" s="14">
        <f>76378930-275828</f>
        <v>76103102</v>
      </c>
      <c r="I267" s="14"/>
      <c r="J267" s="14"/>
      <c r="K267" s="14"/>
    </row>
    <row r="268" spans="2:11" ht="19.899999999999999" customHeight="1" x14ac:dyDescent="0.15">
      <c r="B268" s="13" t="s">
        <v>298</v>
      </c>
      <c r="C268" s="30" t="s">
        <v>299</v>
      </c>
      <c r="D268" s="14">
        <f t="shared" si="192"/>
        <v>0</v>
      </c>
      <c r="E268" s="14">
        <v>0</v>
      </c>
      <c r="F268" s="14">
        <v>0</v>
      </c>
      <c r="G268" s="14">
        <v>0</v>
      </c>
      <c r="H268" s="14">
        <v>0</v>
      </c>
      <c r="I268" s="14"/>
      <c r="J268" s="14"/>
      <c r="K268" s="14"/>
    </row>
    <row r="269" spans="2:11" ht="19.899999999999999" customHeight="1" x14ac:dyDescent="0.15">
      <c r="B269" s="23">
        <v>61500</v>
      </c>
      <c r="C269" s="29" t="s">
        <v>556</v>
      </c>
      <c r="D269" s="24">
        <f>SUM(D270:D273)</f>
        <v>0</v>
      </c>
      <c r="E269" s="24">
        <f t="shared" ref="E269:H269" si="196">SUM(E270:E273)</f>
        <v>0</v>
      </c>
      <c r="F269" s="24">
        <f t="shared" si="196"/>
        <v>0</v>
      </c>
      <c r="G269" s="24">
        <f t="shared" si="196"/>
        <v>0</v>
      </c>
      <c r="H269" s="24">
        <f t="shared" si="196"/>
        <v>0</v>
      </c>
      <c r="I269" s="24"/>
      <c r="J269" s="24"/>
      <c r="K269" s="24"/>
    </row>
    <row r="270" spans="2:11" ht="0.75" customHeight="1" x14ac:dyDescent="0.15">
      <c r="B270" s="13" t="s">
        <v>300</v>
      </c>
      <c r="C270" s="30" t="s">
        <v>301</v>
      </c>
      <c r="D270" s="14">
        <f t="shared" si="192"/>
        <v>0</v>
      </c>
      <c r="E270" s="14">
        <v>0</v>
      </c>
      <c r="F270" s="14">
        <v>0</v>
      </c>
      <c r="G270" s="14">
        <v>0</v>
      </c>
      <c r="H270" s="14">
        <v>0</v>
      </c>
      <c r="I270" s="14"/>
      <c r="J270" s="14"/>
      <c r="K270" s="14"/>
    </row>
    <row r="271" spans="2:11" ht="19.5" hidden="1" customHeight="1" x14ac:dyDescent="0.15">
      <c r="B271" s="13" t="s">
        <v>302</v>
      </c>
      <c r="C271" s="30" t="s">
        <v>303</v>
      </c>
      <c r="D271" s="14">
        <f t="shared" si="192"/>
        <v>0</v>
      </c>
      <c r="E271" s="14">
        <v>0</v>
      </c>
      <c r="F271" s="14">
        <v>0</v>
      </c>
      <c r="G271" s="14">
        <v>0</v>
      </c>
      <c r="H271" s="14">
        <v>0</v>
      </c>
      <c r="I271" s="14"/>
      <c r="J271" s="14"/>
      <c r="K271" s="14"/>
    </row>
    <row r="272" spans="2:11" ht="19.5" hidden="1" customHeight="1" x14ac:dyDescent="0.15">
      <c r="B272" s="13" t="s">
        <v>304</v>
      </c>
      <c r="C272" s="30" t="s">
        <v>305</v>
      </c>
      <c r="D272" s="14">
        <f t="shared" si="192"/>
        <v>0</v>
      </c>
      <c r="E272" s="14">
        <v>0</v>
      </c>
      <c r="F272" s="14">
        <v>0</v>
      </c>
      <c r="G272" s="14">
        <v>0</v>
      </c>
      <c r="H272" s="14">
        <v>0</v>
      </c>
      <c r="I272" s="14"/>
      <c r="J272" s="14"/>
      <c r="K272" s="14"/>
    </row>
    <row r="273" spans="2:11" ht="19.5" hidden="1" customHeight="1" x14ac:dyDescent="0.15">
      <c r="B273" s="13" t="s">
        <v>306</v>
      </c>
      <c r="C273" s="30" t="s">
        <v>307</v>
      </c>
      <c r="D273" s="14">
        <f t="shared" si="192"/>
        <v>0</v>
      </c>
      <c r="E273" s="14">
        <v>0</v>
      </c>
      <c r="F273" s="14">
        <v>0</v>
      </c>
      <c r="G273" s="14">
        <v>0</v>
      </c>
      <c r="H273" s="14">
        <v>0</v>
      </c>
      <c r="I273" s="14"/>
      <c r="J273" s="14"/>
      <c r="K273" s="14"/>
    </row>
    <row r="274" spans="2:11" ht="19.5" hidden="1" customHeight="1" x14ac:dyDescent="0.15">
      <c r="B274" s="23" t="s">
        <v>308</v>
      </c>
      <c r="C274" s="29" t="s">
        <v>557</v>
      </c>
      <c r="D274" s="24">
        <f>SUM(D275:D277)</f>
        <v>0</v>
      </c>
      <c r="E274" s="24">
        <f t="shared" ref="E274:H274" si="197">SUM(E275:E277)</f>
        <v>0</v>
      </c>
      <c r="F274" s="24">
        <f t="shared" si="197"/>
        <v>0</v>
      </c>
      <c r="G274" s="24">
        <f t="shared" si="197"/>
        <v>0</v>
      </c>
      <c r="H274" s="24">
        <f t="shared" si="197"/>
        <v>0</v>
      </c>
      <c r="I274" s="24"/>
      <c r="J274" s="24"/>
      <c r="K274" s="24"/>
    </row>
    <row r="275" spans="2:11" ht="19.5" hidden="1" customHeight="1" x14ac:dyDescent="0.15">
      <c r="B275" s="13" t="s">
        <v>309</v>
      </c>
      <c r="C275" s="30" t="s">
        <v>310</v>
      </c>
      <c r="D275" s="14">
        <f t="shared" si="192"/>
        <v>0</v>
      </c>
      <c r="E275" s="14">
        <v>0</v>
      </c>
      <c r="F275" s="14">
        <v>0</v>
      </c>
      <c r="G275" s="14">
        <v>0</v>
      </c>
      <c r="H275" s="14">
        <v>0</v>
      </c>
      <c r="I275" s="14"/>
      <c r="J275" s="14"/>
      <c r="K275" s="14"/>
    </row>
    <row r="276" spans="2:11" ht="19.5" hidden="1" customHeight="1" x14ac:dyDescent="0.15">
      <c r="B276" s="13" t="s">
        <v>311</v>
      </c>
      <c r="C276" s="30" t="s">
        <v>312</v>
      </c>
      <c r="D276" s="14">
        <f t="shared" si="192"/>
        <v>0</v>
      </c>
      <c r="E276" s="14">
        <v>0</v>
      </c>
      <c r="F276" s="14">
        <v>0</v>
      </c>
      <c r="G276" s="14">
        <v>0</v>
      </c>
      <c r="H276" s="14">
        <v>0</v>
      </c>
      <c r="I276" s="14"/>
      <c r="J276" s="14"/>
      <c r="K276" s="14"/>
    </row>
    <row r="277" spans="2:11" ht="19.5" hidden="1" customHeight="1" x14ac:dyDescent="0.15">
      <c r="B277" s="13" t="s">
        <v>313</v>
      </c>
      <c r="C277" s="30" t="s">
        <v>314</v>
      </c>
      <c r="D277" s="14">
        <f t="shared" si="192"/>
        <v>0</v>
      </c>
      <c r="E277" s="14">
        <v>0</v>
      </c>
      <c r="F277" s="14">
        <v>0</v>
      </c>
      <c r="G277" s="14">
        <v>0</v>
      </c>
      <c r="H277" s="14">
        <v>0</v>
      </c>
      <c r="I277" s="14"/>
      <c r="J277" s="14"/>
      <c r="K277" s="14"/>
    </row>
    <row r="278" spans="2:11" ht="19.899999999999999" customHeight="1" x14ac:dyDescent="0.15">
      <c r="B278" s="23">
        <v>61700</v>
      </c>
      <c r="C278" s="29" t="s">
        <v>558</v>
      </c>
      <c r="D278" s="24">
        <f>SUM(D279:D284)</f>
        <v>0</v>
      </c>
      <c r="E278" s="24">
        <f t="shared" ref="E278:H278" si="198">SUM(E279:E284)</f>
        <v>0</v>
      </c>
      <c r="F278" s="24">
        <f t="shared" si="198"/>
        <v>0</v>
      </c>
      <c r="G278" s="24">
        <f t="shared" si="198"/>
        <v>0</v>
      </c>
      <c r="H278" s="24">
        <f t="shared" si="198"/>
        <v>0</v>
      </c>
      <c r="I278" s="24"/>
      <c r="J278" s="24"/>
      <c r="K278" s="24"/>
    </row>
    <row r="279" spans="2:11" ht="0.75" customHeight="1" x14ac:dyDescent="0.15">
      <c r="B279" s="13" t="s">
        <v>315</v>
      </c>
      <c r="C279" s="30" t="s">
        <v>316</v>
      </c>
      <c r="D279" s="14">
        <f t="shared" si="192"/>
        <v>0</v>
      </c>
      <c r="E279" s="14">
        <v>0</v>
      </c>
      <c r="F279" s="14">
        <v>0</v>
      </c>
      <c r="G279" s="14">
        <v>0</v>
      </c>
      <c r="H279" s="14">
        <v>0</v>
      </c>
      <c r="I279" s="14"/>
      <c r="J279" s="14"/>
      <c r="K279" s="14"/>
    </row>
    <row r="280" spans="2:11" ht="19.5" hidden="1" customHeight="1" x14ac:dyDescent="0.15">
      <c r="B280" s="13" t="s">
        <v>317</v>
      </c>
      <c r="C280" s="30" t="s">
        <v>318</v>
      </c>
      <c r="D280" s="14">
        <f t="shared" si="192"/>
        <v>0</v>
      </c>
      <c r="E280" s="14">
        <v>0</v>
      </c>
      <c r="F280" s="14">
        <v>0</v>
      </c>
      <c r="G280" s="14">
        <v>0</v>
      </c>
      <c r="H280" s="14">
        <v>0</v>
      </c>
      <c r="I280" s="14"/>
      <c r="J280" s="14"/>
      <c r="K280" s="14"/>
    </row>
    <row r="281" spans="2:11" ht="19.5" hidden="1" customHeight="1" x14ac:dyDescent="0.15">
      <c r="B281" s="13" t="s">
        <v>319</v>
      </c>
      <c r="C281" s="30" t="s">
        <v>320</v>
      </c>
      <c r="D281" s="14">
        <f t="shared" si="192"/>
        <v>0</v>
      </c>
      <c r="E281" s="14">
        <v>0</v>
      </c>
      <c r="F281" s="14">
        <v>0</v>
      </c>
      <c r="G281" s="14">
        <v>0</v>
      </c>
      <c r="H281" s="14">
        <v>0</v>
      </c>
      <c r="I281" s="14"/>
      <c r="J281" s="14"/>
      <c r="K281" s="14"/>
    </row>
    <row r="282" spans="2:11" ht="19.5" hidden="1" customHeight="1" x14ac:dyDescent="0.15">
      <c r="B282" s="13" t="s">
        <v>321</v>
      </c>
      <c r="C282" s="30" t="s">
        <v>322</v>
      </c>
      <c r="D282" s="14">
        <f t="shared" si="192"/>
        <v>0</v>
      </c>
      <c r="E282" s="14">
        <v>0</v>
      </c>
      <c r="F282" s="14">
        <v>0</v>
      </c>
      <c r="G282" s="14">
        <v>0</v>
      </c>
      <c r="H282" s="14">
        <v>0</v>
      </c>
      <c r="I282" s="14"/>
      <c r="J282" s="14"/>
      <c r="K282" s="14"/>
    </row>
    <row r="283" spans="2:11" ht="19.5" hidden="1" customHeight="1" x14ac:dyDescent="0.15">
      <c r="B283" s="13" t="s">
        <v>323</v>
      </c>
      <c r="C283" s="30" t="s">
        <v>324</v>
      </c>
      <c r="D283" s="14">
        <f t="shared" si="192"/>
        <v>0</v>
      </c>
      <c r="E283" s="14">
        <v>0</v>
      </c>
      <c r="F283" s="14">
        <v>0</v>
      </c>
      <c r="G283" s="14">
        <v>0</v>
      </c>
      <c r="H283" s="14">
        <v>0</v>
      </c>
      <c r="I283" s="14"/>
      <c r="J283" s="14"/>
      <c r="K283" s="14"/>
    </row>
    <row r="284" spans="2:11" ht="19.5" hidden="1" customHeight="1" x14ac:dyDescent="0.15">
      <c r="B284" s="13" t="s">
        <v>325</v>
      </c>
      <c r="C284" s="30" t="s">
        <v>326</v>
      </c>
      <c r="D284" s="14">
        <f t="shared" si="192"/>
        <v>0</v>
      </c>
      <c r="E284" s="14">
        <v>0</v>
      </c>
      <c r="F284" s="14">
        <v>0</v>
      </c>
      <c r="G284" s="14">
        <v>0</v>
      </c>
      <c r="H284" s="14">
        <v>0</v>
      </c>
      <c r="I284" s="14"/>
      <c r="J284" s="14"/>
      <c r="K284" s="14"/>
    </row>
    <row r="285" spans="2:11" ht="19.5" hidden="1" customHeight="1" x14ac:dyDescent="0.15">
      <c r="B285" s="23" t="s">
        <v>327</v>
      </c>
      <c r="C285" s="29" t="s">
        <v>559</v>
      </c>
      <c r="D285" s="24">
        <f>SUM(D286:D289)</f>
        <v>0</v>
      </c>
      <c r="E285" s="24">
        <f t="shared" ref="E285:H285" si="199">SUM(E286:E289)</f>
        <v>0</v>
      </c>
      <c r="F285" s="24">
        <f t="shared" si="199"/>
        <v>0</v>
      </c>
      <c r="G285" s="24">
        <f t="shared" si="199"/>
        <v>0</v>
      </c>
      <c r="H285" s="24">
        <f t="shared" si="199"/>
        <v>0</v>
      </c>
      <c r="I285" s="24"/>
      <c r="J285" s="24"/>
      <c r="K285" s="24"/>
    </row>
    <row r="286" spans="2:11" ht="19.5" hidden="1" customHeight="1" x14ac:dyDescent="0.15">
      <c r="B286" s="13" t="s">
        <v>328</v>
      </c>
      <c r="C286" s="30" t="s">
        <v>329</v>
      </c>
      <c r="D286" s="14">
        <f t="shared" si="192"/>
        <v>0</v>
      </c>
      <c r="E286" s="14">
        <v>0</v>
      </c>
      <c r="F286" s="14">
        <v>0</v>
      </c>
      <c r="G286" s="14">
        <v>0</v>
      </c>
      <c r="H286" s="14">
        <v>0</v>
      </c>
      <c r="I286" s="14"/>
      <c r="J286" s="14"/>
      <c r="K286" s="14"/>
    </row>
    <row r="287" spans="2:11" ht="19.5" hidden="1" customHeight="1" x14ac:dyDescent="0.15">
      <c r="B287" s="13" t="s">
        <v>330</v>
      </c>
      <c r="C287" s="30" t="s">
        <v>120</v>
      </c>
      <c r="D287" s="14">
        <f t="shared" si="192"/>
        <v>0</v>
      </c>
      <c r="E287" s="14">
        <v>0</v>
      </c>
      <c r="F287" s="14">
        <v>0</v>
      </c>
      <c r="G287" s="14">
        <v>0</v>
      </c>
      <c r="H287" s="14">
        <v>0</v>
      </c>
      <c r="I287" s="14"/>
      <c r="J287" s="14"/>
      <c r="K287" s="14"/>
    </row>
    <row r="288" spans="2:11" ht="19.5" hidden="1" customHeight="1" x14ac:dyDescent="0.15">
      <c r="B288" s="13" t="s">
        <v>331</v>
      </c>
      <c r="C288" s="30" t="s">
        <v>332</v>
      </c>
      <c r="D288" s="14">
        <f t="shared" si="192"/>
        <v>0</v>
      </c>
      <c r="E288" s="14">
        <v>0</v>
      </c>
      <c r="F288" s="14">
        <v>0</v>
      </c>
      <c r="G288" s="14">
        <v>0</v>
      </c>
      <c r="H288" s="14">
        <v>0</v>
      </c>
      <c r="I288" s="14"/>
      <c r="J288" s="14"/>
      <c r="K288" s="14"/>
    </row>
    <row r="289" spans="2:11" ht="19.5" hidden="1" customHeight="1" x14ac:dyDescent="0.15">
      <c r="B289" s="13" t="s">
        <v>333</v>
      </c>
      <c r="C289" s="30" t="s">
        <v>334</v>
      </c>
      <c r="D289" s="14">
        <f t="shared" si="192"/>
        <v>0</v>
      </c>
      <c r="E289" s="14">
        <v>0</v>
      </c>
      <c r="F289" s="14">
        <v>0</v>
      </c>
      <c r="G289" s="14">
        <v>0</v>
      </c>
      <c r="H289" s="14">
        <v>0</v>
      </c>
      <c r="I289" s="14"/>
      <c r="J289" s="14"/>
      <c r="K289" s="14"/>
    </row>
    <row r="290" spans="2:11" ht="19.899999999999999" customHeight="1" x14ac:dyDescent="0.15">
      <c r="B290" s="21">
        <v>62000</v>
      </c>
      <c r="C290" s="28" t="s">
        <v>335</v>
      </c>
      <c r="D290" s="22">
        <f>D291+D298+D308+D316+D320+D325+D334+D345</f>
        <v>0</v>
      </c>
      <c r="E290" s="22">
        <f t="shared" ref="E290:H290" si="200">E291+E298+E308+E316+E320+E325+E334+E345</f>
        <v>0</v>
      </c>
      <c r="F290" s="22">
        <f t="shared" si="200"/>
        <v>0</v>
      </c>
      <c r="G290" s="22">
        <f t="shared" si="200"/>
        <v>0</v>
      </c>
      <c r="H290" s="22">
        <f t="shared" si="200"/>
        <v>0</v>
      </c>
      <c r="I290" s="22"/>
      <c r="J290" s="22"/>
      <c r="K290" s="22"/>
    </row>
    <row r="291" spans="2:11" s="17" customFormat="1" ht="2.25" customHeight="1" x14ac:dyDescent="0.15">
      <c r="B291" s="26" t="s">
        <v>336</v>
      </c>
      <c r="C291" s="29" t="s">
        <v>553</v>
      </c>
      <c r="D291" s="25">
        <f>SUM(D292:D297)</f>
        <v>0</v>
      </c>
      <c r="E291" s="25">
        <f t="shared" ref="E291:H291" si="201">SUM(E292:E297)</f>
        <v>0</v>
      </c>
      <c r="F291" s="25">
        <f t="shared" si="201"/>
        <v>0</v>
      </c>
      <c r="G291" s="25">
        <f t="shared" si="201"/>
        <v>0</v>
      </c>
      <c r="H291" s="25">
        <f t="shared" si="201"/>
        <v>0</v>
      </c>
      <c r="I291" s="25"/>
      <c r="J291" s="25"/>
      <c r="K291" s="25"/>
    </row>
    <row r="292" spans="2:11" s="17" customFormat="1" ht="19.5" hidden="1" customHeight="1" x14ac:dyDescent="0.15">
      <c r="B292" s="16" t="s">
        <v>337</v>
      </c>
      <c r="C292" s="33" t="s">
        <v>246</v>
      </c>
      <c r="D292" s="14">
        <f t="shared" ref="D292:D297" si="202">SUM(E292:K292)</f>
        <v>0</v>
      </c>
      <c r="E292" s="15">
        <v>0</v>
      </c>
      <c r="F292" s="15">
        <v>0</v>
      </c>
      <c r="G292" s="15">
        <v>0</v>
      </c>
      <c r="H292" s="15">
        <v>0</v>
      </c>
      <c r="I292" s="15"/>
      <c r="J292" s="15"/>
      <c r="K292" s="15"/>
    </row>
    <row r="293" spans="2:11" s="17" customFormat="1" ht="19.5" hidden="1" customHeight="1" x14ac:dyDescent="0.15">
      <c r="B293" s="16" t="s">
        <v>338</v>
      </c>
      <c r="C293" s="33" t="s">
        <v>248</v>
      </c>
      <c r="D293" s="14">
        <f t="shared" si="202"/>
        <v>0</v>
      </c>
      <c r="E293" s="15">
        <v>0</v>
      </c>
      <c r="F293" s="15">
        <v>0</v>
      </c>
      <c r="G293" s="15">
        <v>0</v>
      </c>
      <c r="H293" s="15">
        <v>0</v>
      </c>
      <c r="I293" s="15"/>
      <c r="J293" s="15"/>
      <c r="K293" s="15"/>
    </row>
    <row r="294" spans="2:11" s="17" customFormat="1" ht="19.5" hidden="1" customHeight="1" x14ac:dyDescent="0.15">
      <c r="B294" s="16" t="s">
        <v>339</v>
      </c>
      <c r="C294" s="33" t="s">
        <v>250</v>
      </c>
      <c r="D294" s="14">
        <f t="shared" si="202"/>
        <v>0</v>
      </c>
      <c r="E294" s="15">
        <v>0</v>
      </c>
      <c r="F294" s="15">
        <v>0</v>
      </c>
      <c r="G294" s="15">
        <v>0</v>
      </c>
      <c r="H294" s="15">
        <v>0</v>
      </c>
      <c r="I294" s="15"/>
      <c r="J294" s="15"/>
      <c r="K294" s="15"/>
    </row>
    <row r="295" spans="2:11" s="17" customFormat="1" ht="19.5" hidden="1" customHeight="1" x14ac:dyDescent="0.15">
      <c r="B295" s="16" t="s">
        <v>340</v>
      </c>
      <c r="C295" s="33" t="s">
        <v>252</v>
      </c>
      <c r="D295" s="14">
        <f t="shared" si="202"/>
        <v>0</v>
      </c>
      <c r="E295" s="15">
        <v>0</v>
      </c>
      <c r="F295" s="15">
        <v>0</v>
      </c>
      <c r="G295" s="15">
        <v>0</v>
      </c>
      <c r="H295" s="15">
        <v>0</v>
      </c>
      <c r="I295" s="15"/>
      <c r="J295" s="15"/>
      <c r="K295" s="15"/>
    </row>
    <row r="296" spans="2:11" s="17" customFormat="1" ht="19.5" hidden="1" customHeight="1" x14ac:dyDescent="0.15">
      <c r="B296" s="16" t="s">
        <v>341</v>
      </c>
      <c r="C296" s="33" t="s">
        <v>342</v>
      </c>
      <c r="D296" s="14">
        <f t="shared" si="202"/>
        <v>0</v>
      </c>
      <c r="E296" s="15">
        <v>0</v>
      </c>
      <c r="F296" s="15">
        <v>0</v>
      </c>
      <c r="G296" s="15">
        <v>0</v>
      </c>
      <c r="H296" s="15">
        <v>0</v>
      </c>
      <c r="I296" s="15"/>
      <c r="J296" s="15"/>
      <c r="K296" s="15"/>
    </row>
    <row r="297" spans="2:11" s="17" customFormat="1" ht="19.5" hidden="1" customHeight="1" x14ac:dyDescent="0.15">
      <c r="B297" s="16" t="s">
        <v>343</v>
      </c>
      <c r="C297" s="33" t="s">
        <v>256</v>
      </c>
      <c r="D297" s="14">
        <f t="shared" si="202"/>
        <v>0</v>
      </c>
      <c r="E297" s="15">
        <v>0</v>
      </c>
      <c r="F297" s="15">
        <v>0</v>
      </c>
      <c r="G297" s="15">
        <v>0</v>
      </c>
      <c r="H297" s="15">
        <v>0</v>
      </c>
      <c r="I297" s="15"/>
      <c r="J297" s="15"/>
      <c r="K297" s="15"/>
    </row>
    <row r="298" spans="2:11" ht="19.5" hidden="1" customHeight="1" x14ac:dyDescent="0.15">
      <c r="B298" s="23">
        <v>62200</v>
      </c>
      <c r="C298" s="29" t="s">
        <v>560</v>
      </c>
      <c r="D298" s="24">
        <f>SUM(D299:D307)</f>
        <v>0</v>
      </c>
      <c r="E298" s="24">
        <f t="shared" ref="E298:H298" si="203">SUM(E299:E307)</f>
        <v>0</v>
      </c>
      <c r="F298" s="24">
        <f t="shared" si="203"/>
        <v>0</v>
      </c>
      <c r="G298" s="24">
        <f t="shared" si="203"/>
        <v>0</v>
      </c>
      <c r="H298" s="24">
        <f t="shared" si="203"/>
        <v>0</v>
      </c>
      <c r="I298" s="24"/>
      <c r="J298" s="24"/>
      <c r="K298" s="24"/>
    </row>
    <row r="299" spans="2:11" ht="0.75" hidden="1" customHeight="1" x14ac:dyDescent="0.15">
      <c r="B299" s="13" t="s">
        <v>344</v>
      </c>
      <c r="C299" s="30" t="s">
        <v>258</v>
      </c>
      <c r="D299" s="14">
        <f t="shared" ref="D299:D307" si="204">SUM(E299:K299)</f>
        <v>0</v>
      </c>
      <c r="E299" s="14">
        <v>0</v>
      </c>
      <c r="F299" s="14">
        <v>0</v>
      </c>
      <c r="G299" s="14">
        <v>0</v>
      </c>
      <c r="H299" s="14">
        <v>0</v>
      </c>
      <c r="I299" s="14"/>
      <c r="J299" s="14"/>
      <c r="K299" s="14"/>
    </row>
    <row r="300" spans="2:11" ht="19.5" hidden="1" customHeight="1" x14ac:dyDescent="0.15">
      <c r="B300" s="13" t="s">
        <v>345</v>
      </c>
      <c r="C300" s="30" t="s">
        <v>260</v>
      </c>
      <c r="D300" s="14">
        <f t="shared" si="204"/>
        <v>0</v>
      </c>
      <c r="E300" s="14">
        <v>0</v>
      </c>
      <c r="F300" s="14">
        <v>0</v>
      </c>
      <c r="G300" s="14">
        <v>0</v>
      </c>
      <c r="H300" s="14">
        <v>0</v>
      </c>
      <c r="I300" s="14"/>
      <c r="J300" s="14"/>
      <c r="K300" s="14"/>
    </row>
    <row r="301" spans="2:11" ht="19.5" hidden="1" customHeight="1" x14ac:dyDescent="0.15">
      <c r="B301" s="13" t="s">
        <v>346</v>
      </c>
      <c r="C301" s="30" t="s">
        <v>264</v>
      </c>
      <c r="D301" s="14">
        <f t="shared" si="204"/>
        <v>0</v>
      </c>
      <c r="E301" s="14">
        <v>0</v>
      </c>
      <c r="F301" s="14">
        <v>0</v>
      </c>
      <c r="G301" s="14">
        <v>0</v>
      </c>
      <c r="H301" s="14">
        <v>0</v>
      </c>
      <c r="I301" s="14"/>
      <c r="J301" s="14"/>
      <c r="K301" s="14"/>
    </row>
    <row r="302" spans="2:11" ht="19.5" hidden="1" customHeight="1" x14ac:dyDescent="0.15">
      <c r="B302" s="13" t="s">
        <v>347</v>
      </c>
      <c r="C302" s="30" t="s">
        <v>266</v>
      </c>
      <c r="D302" s="14">
        <f t="shared" si="204"/>
        <v>0</v>
      </c>
      <c r="E302" s="14">
        <v>0</v>
      </c>
      <c r="F302" s="14">
        <v>0</v>
      </c>
      <c r="G302" s="14">
        <v>0</v>
      </c>
      <c r="H302" s="14">
        <v>0</v>
      </c>
      <c r="I302" s="14"/>
      <c r="J302" s="14"/>
      <c r="K302" s="14"/>
    </row>
    <row r="303" spans="2:11" ht="19.5" hidden="1" customHeight="1" x14ac:dyDescent="0.15">
      <c r="B303" s="13" t="s">
        <v>348</v>
      </c>
      <c r="C303" s="30" t="s">
        <v>268</v>
      </c>
      <c r="D303" s="14">
        <f t="shared" si="204"/>
        <v>0</v>
      </c>
      <c r="E303" s="14">
        <v>0</v>
      </c>
      <c r="F303" s="14">
        <v>0</v>
      </c>
      <c r="G303" s="14">
        <v>0</v>
      </c>
      <c r="H303" s="14">
        <v>0</v>
      </c>
      <c r="I303" s="14"/>
      <c r="J303" s="14"/>
      <c r="K303" s="14"/>
    </row>
    <row r="304" spans="2:11" ht="19.5" hidden="1" customHeight="1" x14ac:dyDescent="0.15">
      <c r="B304" s="13" t="s">
        <v>349</v>
      </c>
      <c r="C304" s="30" t="s">
        <v>274</v>
      </c>
      <c r="D304" s="14">
        <f t="shared" si="204"/>
        <v>0</v>
      </c>
      <c r="E304" s="14">
        <v>0</v>
      </c>
      <c r="F304" s="14">
        <v>0</v>
      </c>
      <c r="G304" s="14">
        <v>0</v>
      </c>
      <c r="H304" s="14">
        <v>0</v>
      </c>
      <c r="I304" s="14"/>
      <c r="J304" s="14"/>
      <c r="K304" s="14"/>
    </row>
    <row r="305" spans="2:11" ht="19.5" hidden="1" customHeight="1" x14ac:dyDescent="0.15">
      <c r="B305" s="13" t="s">
        <v>350</v>
      </c>
      <c r="C305" s="30" t="s">
        <v>351</v>
      </c>
      <c r="D305" s="14">
        <f t="shared" si="204"/>
        <v>0</v>
      </c>
      <c r="E305" s="14">
        <v>0</v>
      </c>
      <c r="F305" s="14">
        <v>0</v>
      </c>
      <c r="G305" s="14">
        <v>0</v>
      </c>
      <c r="H305" s="14">
        <v>0</v>
      </c>
      <c r="I305" s="14"/>
      <c r="J305" s="14"/>
      <c r="K305" s="14"/>
    </row>
    <row r="306" spans="2:11" ht="19.5" hidden="1" customHeight="1" x14ac:dyDescent="0.15">
      <c r="B306" s="13" t="s">
        <v>352</v>
      </c>
      <c r="C306" s="30" t="s">
        <v>353</v>
      </c>
      <c r="D306" s="14">
        <f t="shared" si="204"/>
        <v>0</v>
      </c>
      <c r="E306" s="14">
        <v>0</v>
      </c>
      <c r="F306" s="14">
        <v>0</v>
      </c>
      <c r="G306" s="14">
        <v>0</v>
      </c>
      <c r="H306" s="14">
        <v>0</v>
      </c>
      <c r="I306" s="14"/>
      <c r="J306" s="14"/>
      <c r="K306" s="14"/>
    </row>
    <row r="307" spans="2:11" ht="19.5" hidden="1" customHeight="1" x14ac:dyDescent="0.15">
      <c r="B307" s="13" t="s">
        <v>354</v>
      </c>
      <c r="C307" s="30" t="s">
        <v>355</v>
      </c>
      <c r="D307" s="14">
        <f t="shared" si="204"/>
        <v>0</v>
      </c>
      <c r="E307" s="14">
        <v>0</v>
      </c>
      <c r="F307" s="14">
        <v>0</v>
      </c>
      <c r="G307" s="14">
        <v>0</v>
      </c>
      <c r="H307" s="14">
        <v>0</v>
      </c>
      <c r="I307" s="14"/>
      <c r="J307" s="14"/>
      <c r="K307" s="14"/>
    </row>
    <row r="308" spans="2:11" ht="31.5" hidden="1" customHeight="1" x14ac:dyDescent="0.15">
      <c r="B308" s="23" t="s">
        <v>356</v>
      </c>
      <c r="C308" s="29" t="s">
        <v>554</v>
      </c>
      <c r="D308" s="24">
        <f>SUM(D309:D315)</f>
        <v>0</v>
      </c>
      <c r="E308" s="24">
        <f t="shared" ref="E308:H308" si="205">SUM(E309:E315)</f>
        <v>0</v>
      </c>
      <c r="F308" s="24">
        <f t="shared" si="205"/>
        <v>0</v>
      </c>
      <c r="G308" s="24">
        <f t="shared" si="205"/>
        <v>0</v>
      </c>
      <c r="H308" s="24">
        <f t="shared" si="205"/>
        <v>0</v>
      </c>
      <c r="I308" s="24"/>
      <c r="J308" s="24"/>
      <c r="K308" s="24"/>
    </row>
    <row r="309" spans="2:11" ht="19.5" hidden="1" customHeight="1" x14ac:dyDescent="0.15">
      <c r="B309" s="13" t="s">
        <v>357</v>
      </c>
      <c r="C309" s="30" t="s">
        <v>278</v>
      </c>
      <c r="D309" s="14">
        <f t="shared" ref="D309:D350" si="206">SUM(E309:K309)</f>
        <v>0</v>
      </c>
      <c r="E309" s="14">
        <v>0</v>
      </c>
      <c r="F309" s="14">
        <v>0</v>
      </c>
      <c r="G309" s="14">
        <v>0</v>
      </c>
      <c r="H309" s="14">
        <v>0</v>
      </c>
      <c r="I309" s="14"/>
      <c r="J309" s="14"/>
      <c r="K309" s="14"/>
    </row>
    <row r="310" spans="2:11" ht="19.5" hidden="1" customHeight="1" x14ac:dyDescent="0.15">
      <c r="B310" s="13" t="s">
        <v>358</v>
      </c>
      <c r="C310" s="30" t="s">
        <v>359</v>
      </c>
      <c r="D310" s="14">
        <f t="shared" si="206"/>
        <v>0</v>
      </c>
      <c r="E310" s="14">
        <v>0</v>
      </c>
      <c r="F310" s="14">
        <v>0</v>
      </c>
      <c r="G310" s="14">
        <v>0</v>
      </c>
      <c r="H310" s="14">
        <v>0</v>
      </c>
      <c r="I310" s="14"/>
      <c r="J310" s="14"/>
      <c r="K310" s="14"/>
    </row>
    <row r="311" spans="2:11" ht="19.5" hidden="1" customHeight="1" x14ac:dyDescent="0.15">
      <c r="B311" s="13" t="s">
        <v>360</v>
      </c>
      <c r="C311" s="30" t="s">
        <v>282</v>
      </c>
      <c r="D311" s="14">
        <f t="shared" si="206"/>
        <v>0</v>
      </c>
      <c r="E311" s="14">
        <v>0</v>
      </c>
      <c r="F311" s="14">
        <v>0</v>
      </c>
      <c r="G311" s="14">
        <v>0</v>
      </c>
      <c r="H311" s="14">
        <v>0</v>
      </c>
      <c r="I311" s="14"/>
      <c r="J311" s="14"/>
      <c r="K311" s="14"/>
    </row>
    <row r="312" spans="2:11" ht="19.5" hidden="1" customHeight="1" x14ac:dyDescent="0.15">
      <c r="B312" s="13" t="s">
        <v>361</v>
      </c>
      <c r="C312" s="30" t="s">
        <v>284</v>
      </c>
      <c r="D312" s="14">
        <f t="shared" si="206"/>
        <v>0</v>
      </c>
      <c r="E312" s="14">
        <v>0</v>
      </c>
      <c r="F312" s="14">
        <v>0</v>
      </c>
      <c r="G312" s="14">
        <v>0</v>
      </c>
      <c r="H312" s="14">
        <v>0</v>
      </c>
      <c r="I312" s="14"/>
      <c r="J312" s="14"/>
      <c r="K312" s="14"/>
    </row>
    <row r="313" spans="2:11" ht="19.5" hidden="1" customHeight="1" x14ac:dyDescent="0.15">
      <c r="B313" s="13" t="s">
        <v>362</v>
      </c>
      <c r="C313" s="30" t="s">
        <v>363</v>
      </c>
      <c r="D313" s="14">
        <f t="shared" si="206"/>
        <v>0</v>
      </c>
      <c r="E313" s="14">
        <v>0</v>
      </c>
      <c r="F313" s="14">
        <v>0</v>
      </c>
      <c r="G313" s="14">
        <v>0</v>
      </c>
      <c r="H313" s="14">
        <v>0</v>
      </c>
      <c r="I313" s="14"/>
      <c r="J313" s="14"/>
      <c r="K313" s="14"/>
    </row>
    <row r="314" spans="2:11" ht="19.5" hidden="1" customHeight="1" x14ac:dyDescent="0.15">
      <c r="B314" s="13" t="s">
        <v>364</v>
      </c>
      <c r="C314" s="30" t="s">
        <v>365</v>
      </c>
      <c r="D314" s="14">
        <f t="shared" si="206"/>
        <v>0</v>
      </c>
      <c r="E314" s="14">
        <v>0</v>
      </c>
      <c r="F314" s="14">
        <v>0</v>
      </c>
      <c r="G314" s="14">
        <v>0</v>
      </c>
      <c r="H314" s="14">
        <v>0</v>
      </c>
      <c r="I314" s="14"/>
      <c r="J314" s="14"/>
      <c r="K314" s="14"/>
    </row>
    <row r="315" spans="2:11" ht="19.5" hidden="1" customHeight="1" x14ac:dyDescent="0.15">
      <c r="B315" s="13" t="s">
        <v>366</v>
      </c>
      <c r="C315" s="30" t="s">
        <v>367</v>
      </c>
      <c r="D315" s="14">
        <f t="shared" si="206"/>
        <v>0</v>
      </c>
      <c r="E315" s="14">
        <v>0</v>
      </c>
      <c r="F315" s="14">
        <v>0</v>
      </c>
      <c r="G315" s="14">
        <v>0</v>
      </c>
      <c r="H315" s="14">
        <v>0</v>
      </c>
      <c r="I315" s="14"/>
      <c r="J315" s="14"/>
      <c r="K315" s="14"/>
    </row>
    <row r="316" spans="2:11" ht="19.5" hidden="1" customHeight="1" x14ac:dyDescent="0.15">
      <c r="B316" s="23" t="s">
        <v>368</v>
      </c>
      <c r="C316" s="29" t="s">
        <v>555</v>
      </c>
      <c r="D316" s="24">
        <f>SUM(D317:D319)</f>
        <v>0</v>
      </c>
      <c r="E316" s="24">
        <f t="shared" ref="E316:H316" si="207">SUM(E317:E319)</f>
        <v>0</v>
      </c>
      <c r="F316" s="24">
        <f t="shared" si="207"/>
        <v>0</v>
      </c>
      <c r="G316" s="24">
        <f t="shared" si="207"/>
        <v>0</v>
      </c>
      <c r="H316" s="24">
        <f t="shared" si="207"/>
        <v>0</v>
      </c>
      <c r="I316" s="24"/>
      <c r="J316" s="24"/>
      <c r="K316" s="24"/>
    </row>
    <row r="317" spans="2:11" ht="19.5" hidden="1" customHeight="1" x14ac:dyDescent="0.15">
      <c r="B317" s="13" t="s">
        <v>369</v>
      </c>
      <c r="C317" s="30" t="s">
        <v>295</v>
      </c>
      <c r="D317" s="14">
        <f t="shared" si="206"/>
        <v>0</v>
      </c>
      <c r="E317" s="14">
        <v>0</v>
      </c>
      <c r="F317" s="14">
        <v>0</v>
      </c>
      <c r="G317" s="14">
        <v>0</v>
      </c>
      <c r="H317" s="14">
        <v>0</v>
      </c>
      <c r="I317" s="14"/>
      <c r="J317" s="14"/>
      <c r="K317" s="14"/>
    </row>
    <row r="318" spans="2:11" ht="19.5" hidden="1" customHeight="1" x14ac:dyDescent="0.15">
      <c r="B318" s="13" t="s">
        <v>370</v>
      </c>
      <c r="C318" s="30" t="s">
        <v>297</v>
      </c>
      <c r="D318" s="14">
        <f t="shared" si="206"/>
        <v>0</v>
      </c>
      <c r="E318" s="14">
        <v>0</v>
      </c>
      <c r="F318" s="14">
        <v>0</v>
      </c>
      <c r="G318" s="14">
        <v>0</v>
      </c>
      <c r="H318" s="14">
        <v>0</v>
      </c>
      <c r="I318" s="14"/>
      <c r="J318" s="14"/>
      <c r="K318" s="14"/>
    </row>
    <row r="319" spans="2:11" ht="19.5" hidden="1" customHeight="1" x14ac:dyDescent="0.15">
      <c r="B319" s="13" t="s">
        <v>371</v>
      </c>
      <c r="C319" s="30" t="s">
        <v>299</v>
      </c>
      <c r="D319" s="14">
        <f t="shared" si="206"/>
        <v>0</v>
      </c>
      <c r="E319" s="14">
        <v>0</v>
      </c>
      <c r="F319" s="14">
        <v>0</v>
      </c>
      <c r="G319" s="14">
        <v>0</v>
      </c>
      <c r="H319" s="14">
        <v>0</v>
      </c>
      <c r="I319" s="14"/>
      <c r="J319" s="14"/>
      <c r="K319" s="14"/>
    </row>
    <row r="320" spans="2:11" ht="19.5" hidden="1" customHeight="1" x14ac:dyDescent="0.15">
      <c r="B320" s="23" t="s">
        <v>372</v>
      </c>
      <c r="C320" s="29" t="s">
        <v>556</v>
      </c>
      <c r="D320" s="24">
        <f>SUM(D321:D324)</f>
        <v>0</v>
      </c>
      <c r="E320" s="24">
        <f t="shared" ref="E320:H320" si="208">SUM(E321:E324)</f>
        <v>0</v>
      </c>
      <c r="F320" s="24">
        <f t="shared" si="208"/>
        <v>0</v>
      </c>
      <c r="G320" s="24">
        <f t="shared" si="208"/>
        <v>0</v>
      </c>
      <c r="H320" s="24">
        <f t="shared" si="208"/>
        <v>0</v>
      </c>
      <c r="I320" s="24"/>
      <c r="J320" s="24"/>
      <c r="K320" s="24"/>
    </row>
    <row r="321" spans="2:11" ht="0.75" customHeight="1" x14ac:dyDescent="0.15">
      <c r="B321" s="13" t="s">
        <v>373</v>
      </c>
      <c r="C321" s="30" t="s">
        <v>301</v>
      </c>
      <c r="D321" s="14">
        <f t="shared" si="206"/>
        <v>0</v>
      </c>
      <c r="E321" s="14">
        <v>0</v>
      </c>
      <c r="F321" s="14">
        <v>0</v>
      </c>
      <c r="G321" s="14">
        <v>0</v>
      </c>
      <c r="H321" s="14">
        <v>0</v>
      </c>
      <c r="I321" s="14"/>
      <c r="J321" s="14"/>
      <c r="K321" s="14"/>
    </row>
    <row r="322" spans="2:11" ht="19.5" hidden="1" customHeight="1" x14ac:dyDescent="0.15">
      <c r="B322" s="13" t="s">
        <v>374</v>
      </c>
      <c r="C322" s="30" t="s">
        <v>303</v>
      </c>
      <c r="D322" s="14">
        <f t="shared" si="206"/>
        <v>0</v>
      </c>
      <c r="E322" s="14">
        <v>0</v>
      </c>
      <c r="F322" s="14">
        <v>0</v>
      </c>
      <c r="G322" s="14">
        <v>0</v>
      </c>
      <c r="H322" s="14">
        <v>0</v>
      </c>
      <c r="I322" s="14"/>
      <c r="J322" s="14"/>
      <c r="K322" s="14"/>
    </row>
    <row r="323" spans="2:11" ht="19.5" hidden="1" customHeight="1" x14ac:dyDescent="0.15">
      <c r="B323" s="13" t="s">
        <v>375</v>
      </c>
      <c r="C323" s="30" t="s">
        <v>305</v>
      </c>
      <c r="D323" s="14">
        <f t="shared" si="206"/>
        <v>0</v>
      </c>
      <c r="E323" s="14">
        <v>0</v>
      </c>
      <c r="F323" s="14">
        <v>0</v>
      </c>
      <c r="G323" s="14">
        <v>0</v>
      </c>
      <c r="H323" s="14">
        <v>0</v>
      </c>
      <c r="I323" s="14"/>
      <c r="J323" s="14"/>
      <c r="K323" s="14"/>
    </row>
    <row r="324" spans="2:11" ht="19.5" hidden="1" customHeight="1" x14ac:dyDescent="0.15">
      <c r="B324" s="13" t="s">
        <v>376</v>
      </c>
      <c r="C324" s="30" t="s">
        <v>377</v>
      </c>
      <c r="D324" s="14">
        <f t="shared" si="206"/>
        <v>0</v>
      </c>
      <c r="E324" s="14">
        <v>0</v>
      </c>
      <c r="F324" s="14">
        <v>0</v>
      </c>
      <c r="G324" s="14">
        <v>0</v>
      </c>
      <c r="H324" s="14">
        <v>0</v>
      </c>
      <c r="I324" s="14"/>
      <c r="J324" s="14"/>
      <c r="K324" s="14"/>
    </row>
    <row r="325" spans="2:11" ht="19.5" hidden="1" customHeight="1" x14ac:dyDescent="0.15">
      <c r="B325" s="23" t="s">
        <v>378</v>
      </c>
      <c r="C325" s="29" t="s">
        <v>557</v>
      </c>
      <c r="D325" s="24">
        <f>SUM(D326:D333)</f>
        <v>0</v>
      </c>
      <c r="E325" s="24">
        <f t="shared" ref="E325:H325" si="209">SUM(E326:E333)</f>
        <v>0</v>
      </c>
      <c r="F325" s="24">
        <f t="shared" si="209"/>
        <v>0</v>
      </c>
      <c r="G325" s="24">
        <f t="shared" si="209"/>
        <v>0</v>
      </c>
      <c r="H325" s="24">
        <f t="shared" si="209"/>
        <v>0</v>
      </c>
      <c r="I325" s="24"/>
      <c r="J325" s="24"/>
      <c r="K325" s="24"/>
    </row>
    <row r="326" spans="2:11" ht="19.5" hidden="1" customHeight="1" x14ac:dyDescent="0.15">
      <c r="B326" s="13" t="s">
        <v>379</v>
      </c>
      <c r="C326" s="30" t="s">
        <v>310</v>
      </c>
      <c r="D326" s="14">
        <f t="shared" si="206"/>
        <v>0</v>
      </c>
      <c r="E326" s="14">
        <v>0</v>
      </c>
      <c r="F326" s="14">
        <v>0</v>
      </c>
      <c r="G326" s="14">
        <v>0</v>
      </c>
      <c r="H326" s="14">
        <v>0</v>
      </c>
      <c r="I326" s="14"/>
      <c r="J326" s="14"/>
      <c r="K326" s="14"/>
    </row>
    <row r="327" spans="2:11" ht="19.5" hidden="1" customHeight="1" x14ac:dyDescent="0.15">
      <c r="B327" s="13" t="s">
        <v>380</v>
      </c>
      <c r="C327" s="30" t="s">
        <v>381</v>
      </c>
      <c r="D327" s="14">
        <f t="shared" si="206"/>
        <v>0</v>
      </c>
      <c r="E327" s="14">
        <v>0</v>
      </c>
      <c r="F327" s="14">
        <v>0</v>
      </c>
      <c r="G327" s="14">
        <v>0</v>
      </c>
      <c r="H327" s="14">
        <v>0</v>
      </c>
      <c r="I327" s="14"/>
      <c r="J327" s="14"/>
      <c r="K327" s="14"/>
    </row>
    <row r="328" spans="2:11" s="17" customFormat="1" ht="19.5" hidden="1" customHeight="1" x14ac:dyDescent="0.15">
      <c r="B328" s="16" t="s">
        <v>382</v>
      </c>
      <c r="C328" s="33" t="s">
        <v>383</v>
      </c>
      <c r="D328" s="14">
        <f t="shared" si="206"/>
        <v>0</v>
      </c>
      <c r="E328" s="15">
        <v>0</v>
      </c>
      <c r="F328" s="15">
        <v>0</v>
      </c>
      <c r="G328" s="15">
        <v>0</v>
      </c>
      <c r="H328" s="15">
        <v>0</v>
      </c>
      <c r="I328" s="15"/>
      <c r="J328" s="15"/>
      <c r="K328" s="15"/>
    </row>
    <row r="329" spans="2:11" ht="19.5" hidden="1" customHeight="1" x14ac:dyDescent="0.15">
      <c r="B329" s="13" t="s">
        <v>384</v>
      </c>
      <c r="C329" s="30" t="s">
        <v>385</v>
      </c>
      <c r="D329" s="14">
        <f t="shared" si="206"/>
        <v>0</v>
      </c>
      <c r="E329" s="14">
        <v>0</v>
      </c>
      <c r="F329" s="14">
        <v>0</v>
      </c>
      <c r="G329" s="14">
        <v>0</v>
      </c>
      <c r="H329" s="14">
        <v>0</v>
      </c>
      <c r="I329" s="14"/>
      <c r="J329" s="14"/>
      <c r="K329" s="14"/>
    </row>
    <row r="330" spans="2:11" ht="19.5" hidden="1" customHeight="1" x14ac:dyDescent="0.15">
      <c r="B330" s="13" t="s">
        <v>386</v>
      </c>
      <c r="C330" s="30" t="s">
        <v>387</v>
      </c>
      <c r="D330" s="14">
        <f t="shared" si="206"/>
        <v>0</v>
      </c>
      <c r="E330" s="14">
        <v>0</v>
      </c>
      <c r="F330" s="14">
        <v>0</v>
      </c>
      <c r="G330" s="14">
        <v>0</v>
      </c>
      <c r="H330" s="14">
        <v>0</v>
      </c>
      <c r="I330" s="14"/>
      <c r="J330" s="14"/>
      <c r="K330" s="14"/>
    </row>
    <row r="331" spans="2:11" ht="19.5" hidden="1" customHeight="1" x14ac:dyDescent="0.15">
      <c r="B331" s="13" t="s">
        <v>388</v>
      </c>
      <c r="C331" s="30" t="s">
        <v>389</v>
      </c>
      <c r="D331" s="14">
        <f t="shared" si="206"/>
        <v>0</v>
      </c>
      <c r="E331" s="14">
        <v>0</v>
      </c>
      <c r="F331" s="14">
        <v>0</v>
      </c>
      <c r="G331" s="14">
        <v>0</v>
      </c>
      <c r="H331" s="14">
        <v>0</v>
      </c>
      <c r="I331" s="14"/>
      <c r="J331" s="14"/>
      <c r="K331" s="14"/>
    </row>
    <row r="332" spans="2:11" ht="19.5" hidden="1" customHeight="1" x14ac:dyDescent="0.15">
      <c r="B332" s="13" t="s">
        <v>390</v>
      </c>
      <c r="C332" s="30" t="s">
        <v>391</v>
      </c>
      <c r="D332" s="14">
        <f t="shared" si="206"/>
        <v>0</v>
      </c>
      <c r="E332" s="14">
        <v>0</v>
      </c>
      <c r="F332" s="14">
        <v>0</v>
      </c>
      <c r="G332" s="14">
        <v>0</v>
      </c>
      <c r="H332" s="14">
        <v>0</v>
      </c>
      <c r="I332" s="14"/>
      <c r="J332" s="14"/>
      <c r="K332" s="14"/>
    </row>
    <row r="333" spans="2:11" ht="19.5" hidden="1" customHeight="1" x14ac:dyDescent="0.15">
      <c r="B333" s="13" t="s">
        <v>392</v>
      </c>
      <c r="C333" s="30" t="s">
        <v>393</v>
      </c>
      <c r="D333" s="14">
        <f t="shared" si="206"/>
        <v>0</v>
      </c>
      <c r="E333" s="14">
        <v>0</v>
      </c>
      <c r="F333" s="14">
        <v>0</v>
      </c>
      <c r="G333" s="14">
        <v>0</v>
      </c>
      <c r="H333" s="14">
        <v>0</v>
      </c>
      <c r="I333" s="14"/>
      <c r="J333" s="14"/>
      <c r="K333" s="14"/>
    </row>
    <row r="334" spans="2:11" ht="19.5" hidden="1" customHeight="1" x14ac:dyDescent="0.15">
      <c r="B334" s="23" t="s">
        <v>394</v>
      </c>
      <c r="C334" s="29" t="s">
        <v>558</v>
      </c>
      <c r="D334" s="24">
        <f>SUM(D335:D344)</f>
        <v>0</v>
      </c>
      <c r="E334" s="24">
        <f t="shared" ref="E334:H334" si="210">SUM(E335:E344)</f>
        <v>0</v>
      </c>
      <c r="F334" s="24">
        <f t="shared" si="210"/>
        <v>0</v>
      </c>
      <c r="G334" s="24">
        <f t="shared" si="210"/>
        <v>0</v>
      </c>
      <c r="H334" s="24">
        <f t="shared" si="210"/>
        <v>0</v>
      </c>
      <c r="I334" s="24"/>
      <c r="J334" s="24"/>
      <c r="K334" s="24"/>
    </row>
    <row r="335" spans="2:11" ht="19.5" hidden="1" customHeight="1" x14ac:dyDescent="0.15">
      <c r="B335" s="13" t="s">
        <v>395</v>
      </c>
      <c r="C335" s="30" t="s">
        <v>396</v>
      </c>
      <c r="D335" s="14">
        <f t="shared" si="206"/>
        <v>0</v>
      </c>
      <c r="E335" s="14">
        <v>0</v>
      </c>
      <c r="F335" s="14">
        <v>0</v>
      </c>
      <c r="G335" s="14">
        <v>0</v>
      </c>
      <c r="H335" s="14">
        <v>0</v>
      </c>
      <c r="I335" s="14"/>
      <c r="J335" s="14"/>
      <c r="K335" s="14"/>
    </row>
    <row r="336" spans="2:11" ht="19.5" hidden="1" customHeight="1" x14ac:dyDescent="0.15">
      <c r="B336" s="13" t="s">
        <v>397</v>
      </c>
      <c r="C336" s="30" t="s">
        <v>318</v>
      </c>
      <c r="D336" s="14">
        <f t="shared" si="206"/>
        <v>0</v>
      </c>
      <c r="E336" s="14">
        <v>0</v>
      </c>
      <c r="F336" s="14">
        <v>0</v>
      </c>
      <c r="G336" s="14">
        <v>0</v>
      </c>
      <c r="H336" s="14">
        <v>0</v>
      </c>
      <c r="I336" s="14"/>
      <c r="J336" s="14"/>
      <c r="K336" s="14"/>
    </row>
    <row r="337" spans="2:11" ht="19.5" hidden="1" customHeight="1" x14ac:dyDescent="0.15">
      <c r="B337" s="13" t="s">
        <v>398</v>
      </c>
      <c r="C337" s="30" t="s">
        <v>320</v>
      </c>
      <c r="D337" s="14">
        <f t="shared" si="206"/>
        <v>0</v>
      </c>
      <c r="E337" s="14">
        <v>0</v>
      </c>
      <c r="F337" s="14">
        <v>0</v>
      </c>
      <c r="G337" s="14">
        <v>0</v>
      </c>
      <c r="H337" s="14">
        <v>0</v>
      </c>
      <c r="I337" s="14"/>
      <c r="J337" s="14"/>
      <c r="K337" s="14"/>
    </row>
    <row r="338" spans="2:11" ht="1.5" hidden="1" customHeight="1" x14ac:dyDescent="0.15">
      <c r="B338" s="13" t="s">
        <v>399</v>
      </c>
      <c r="C338" s="30" t="s">
        <v>322</v>
      </c>
      <c r="D338" s="14">
        <f t="shared" si="206"/>
        <v>0</v>
      </c>
      <c r="E338" s="14">
        <v>0</v>
      </c>
      <c r="F338" s="14">
        <v>0</v>
      </c>
      <c r="G338" s="14">
        <v>0</v>
      </c>
      <c r="H338" s="14">
        <v>0</v>
      </c>
      <c r="I338" s="14"/>
      <c r="J338" s="14"/>
      <c r="K338" s="14"/>
    </row>
    <row r="339" spans="2:11" ht="19.5" hidden="1" customHeight="1" x14ac:dyDescent="0.15">
      <c r="B339" s="13" t="s">
        <v>400</v>
      </c>
      <c r="C339" s="30" t="s">
        <v>324</v>
      </c>
      <c r="D339" s="14">
        <f t="shared" si="206"/>
        <v>0</v>
      </c>
      <c r="E339" s="14">
        <v>0</v>
      </c>
      <c r="F339" s="14">
        <v>0</v>
      </c>
      <c r="G339" s="14">
        <v>0</v>
      </c>
      <c r="H339" s="14">
        <v>0</v>
      </c>
      <c r="I339" s="14"/>
      <c r="J339" s="14"/>
      <c r="K339" s="14"/>
    </row>
    <row r="340" spans="2:11" ht="19.5" hidden="1" customHeight="1" x14ac:dyDescent="0.15">
      <c r="B340" s="13" t="s">
        <v>401</v>
      </c>
      <c r="C340" s="30" t="s">
        <v>402</v>
      </c>
      <c r="D340" s="14">
        <f t="shared" si="206"/>
        <v>0</v>
      </c>
      <c r="E340" s="14">
        <v>0</v>
      </c>
      <c r="F340" s="14">
        <v>0</v>
      </c>
      <c r="G340" s="14">
        <v>0</v>
      </c>
      <c r="H340" s="14">
        <v>0</v>
      </c>
      <c r="I340" s="14"/>
      <c r="J340" s="14"/>
      <c r="K340" s="14"/>
    </row>
    <row r="341" spans="2:11" ht="19.5" hidden="1" customHeight="1" x14ac:dyDescent="0.15">
      <c r="B341" s="13" t="s">
        <v>403</v>
      </c>
      <c r="C341" s="30" t="s">
        <v>404</v>
      </c>
      <c r="D341" s="14">
        <f t="shared" si="206"/>
        <v>0</v>
      </c>
      <c r="E341" s="14">
        <v>0</v>
      </c>
      <c r="F341" s="14">
        <v>0</v>
      </c>
      <c r="G341" s="14">
        <v>0</v>
      </c>
      <c r="H341" s="14">
        <v>0</v>
      </c>
      <c r="I341" s="14"/>
      <c r="J341" s="14"/>
      <c r="K341" s="14"/>
    </row>
    <row r="342" spans="2:11" ht="19.5" hidden="1" customHeight="1" x14ac:dyDescent="0.15">
      <c r="B342" s="13" t="s">
        <v>405</v>
      </c>
      <c r="C342" s="30" t="s">
        <v>406</v>
      </c>
      <c r="D342" s="14">
        <f t="shared" si="206"/>
        <v>0</v>
      </c>
      <c r="E342" s="14">
        <v>0</v>
      </c>
      <c r="F342" s="14">
        <v>0</v>
      </c>
      <c r="G342" s="14">
        <v>0</v>
      </c>
      <c r="H342" s="14">
        <v>0</v>
      </c>
      <c r="I342" s="14"/>
      <c r="J342" s="14"/>
      <c r="K342" s="14"/>
    </row>
    <row r="343" spans="2:11" ht="19.5" hidden="1" customHeight="1" x14ac:dyDescent="0.15">
      <c r="B343" s="13" t="s">
        <v>407</v>
      </c>
      <c r="C343" s="30" t="s">
        <v>408</v>
      </c>
      <c r="D343" s="14">
        <f t="shared" si="206"/>
        <v>0</v>
      </c>
      <c r="E343" s="14">
        <v>0</v>
      </c>
      <c r="F343" s="14">
        <v>0</v>
      </c>
      <c r="G343" s="14">
        <v>0</v>
      </c>
      <c r="H343" s="14">
        <v>0</v>
      </c>
      <c r="I343" s="14"/>
      <c r="J343" s="14"/>
      <c r="K343" s="14"/>
    </row>
    <row r="344" spans="2:11" ht="19.5" hidden="1" customHeight="1" x14ac:dyDescent="0.15">
      <c r="B344" s="13" t="s">
        <v>409</v>
      </c>
      <c r="C344" s="30" t="s">
        <v>410</v>
      </c>
      <c r="D344" s="14">
        <f t="shared" si="206"/>
        <v>0</v>
      </c>
      <c r="E344" s="14">
        <v>0</v>
      </c>
      <c r="F344" s="14">
        <v>0</v>
      </c>
      <c r="G344" s="14">
        <v>0</v>
      </c>
      <c r="H344" s="14">
        <v>0</v>
      </c>
      <c r="I344" s="14"/>
      <c r="J344" s="14"/>
      <c r="K344" s="14"/>
    </row>
    <row r="345" spans="2:11" ht="19.5" hidden="1" customHeight="1" x14ac:dyDescent="0.15">
      <c r="B345" s="23" t="s">
        <v>411</v>
      </c>
      <c r="C345" s="29" t="s">
        <v>559</v>
      </c>
      <c r="D345" s="24">
        <f>SUM(D346:D350)</f>
        <v>0</v>
      </c>
      <c r="E345" s="24">
        <f t="shared" ref="E345:H345" si="211">SUM(E346:E350)</f>
        <v>0</v>
      </c>
      <c r="F345" s="24">
        <f t="shared" si="211"/>
        <v>0</v>
      </c>
      <c r="G345" s="24">
        <f t="shared" si="211"/>
        <v>0</v>
      </c>
      <c r="H345" s="24">
        <f t="shared" si="211"/>
        <v>0</v>
      </c>
      <c r="I345" s="24"/>
      <c r="J345" s="24"/>
      <c r="K345" s="24"/>
    </row>
    <row r="346" spans="2:11" ht="19.5" hidden="1" customHeight="1" x14ac:dyDescent="0.15">
      <c r="B346" s="13" t="s">
        <v>412</v>
      </c>
      <c r="C346" s="30" t="s">
        <v>329</v>
      </c>
      <c r="D346" s="14">
        <f t="shared" si="206"/>
        <v>0</v>
      </c>
      <c r="E346" s="14">
        <v>0</v>
      </c>
      <c r="F346" s="14">
        <v>0</v>
      </c>
      <c r="G346" s="14">
        <v>0</v>
      </c>
      <c r="H346" s="14">
        <v>0</v>
      </c>
      <c r="I346" s="14"/>
      <c r="J346" s="14"/>
      <c r="K346" s="14"/>
    </row>
    <row r="347" spans="2:11" ht="18.75" hidden="1" customHeight="1" x14ac:dyDescent="0.15">
      <c r="B347" s="13" t="s">
        <v>413</v>
      </c>
      <c r="C347" s="30" t="s">
        <v>120</v>
      </c>
      <c r="D347" s="14">
        <f t="shared" si="206"/>
        <v>0</v>
      </c>
      <c r="E347" s="14">
        <v>0</v>
      </c>
      <c r="F347" s="14">
        <v>0</v>
      </c>
      <c r="G347" s="14">
        <v>0</v>
      </c>
      <c r="H347" s="14">
        <v>0</v>
      </c>
      <c r="I347" s="14"/>
      <c r="J347" s="14"/>
      <c r="K347" s="14"/>
    </row>
    <row r="348" spans="2:11" ht="19.5" hidden="1" customHeight="1" x14ac:dyDescent="0.15">
      <c r="B348" s="13" t="s">
        <v>414</v>
      </c>
      <c r="C348" s="30" t="s">
        <v>332</v>
      </c>
      <c r="D348" s="14">
        <f t="shared" si="206"/>
        <v>0</v>
      </c>
      <c r="E348" s="14">
        <v>0</v>
      </c>
      <c r="F348" s="14">
        <v>0</v>
      </c>
      <c r="G348" s="14">
        <v>0</v>
      </c>
      <c r="H348" s="14">
        <v>0</v>
      </c>
      <c r="I348" s="14"/>
      <c r="J348" s="14"/>
      <c r="K348" s="14"/>
    </row>
    <row r="349" spans="2:11" ht="19.5" hidden="1" customHeight="1" x14ac:dyDescent="0.15">
      <c r="B349" s="13" t="s">
        <v>415</v>
      </c>
      <c r="C349" s="30" t="s">
        <v>326</v>
      </c>
      <c r="D349" s="14">
        <f t="shared" si="206"/>
        <v>0</v>
      </c>
      <c r="E349" s="14">
        <v>0</v>
      </c>
      <c r="F349" s="14">
        <v>0</v>
      </c>
      <c r="G349" s="14">
        <v>0</v>
      </c>
      <c r="H349" s="14">
        <v>0</v>
      </c>
      <c r="I349" s="14"/>
      <c r="J349" s="14"/>
      <c r="K349" s="14"/>
    </row>
    <row r="350" spans="2:11" ht="19.5" hidden="1" customHeight="1" x14ac:dyDescent="0.15">
      <c r="B350" s="13" t="s">
        <v>416</v>
      </c>
      <c r="C350" s="30" t="s">
        <v>417</v>
      </c>
      <c r="D350" s="14">
        <f t="shared" si="206"/>
        <v>0</v>
      </c>
      <c r="E350" s="14">
        <v>0</v>
      </c>
      <c r="F350" s="14">
        <v>0</v>
      </c>
      <c r="G350" s="14">
        <v>0</v>
      </c>
      <c r="H350" s="14">
        <v>0</v>
      </c>
      <c r="I350" s="14"/>
      <c r="J350" s="14"/>
      <c r="K350" s="14"/>
    </row>
    <row r="351" spans="2:11" ht="19.5" hidden="1" customHeight="1" x14ac:dyDescent="0.15">
      <c r="B351" s="23" t="s">
        <v>418</v>
      </c>
      <c r="C351" s="29" t="s">
        <v>419</v>
      </c>
      <c r="D351" s="24">
        <f>SUM(D358,D352)</f>
        <v>0</v>
      </c>
      <c r="E351" s="24">
        <f t="shared" ref="E351:H351" si="212">SUM(E358,E352)</f>
        <v>0</v>
      </c>
      <c r="F351" s="24">
        <f t="shared" si="212"/>
        <v>0</v>
      </c>
      <c r="G351" s="24">
        <f t="shared" si="212"/>
        <v>0</v>
      </c>
      <c r="H351" s="24">
        <f t="shared" si="212"/>
        <v>0</v>
      </c>
      <c r="I351" s="24"/>
      <c r="J351" s="24"/>
      <c r="K351" s="24"/>
    </row>
    <row r="352" spans="2:11" ht="33.75" hidden="1" x14ac:dyDescent="0.15">
      <c r="B352" s="23" t="s">
        <v>420</v>
      </c>
      <c r="C352" s="29" t="s">
        <v>561</v>
      </c>
      <c r="D352" s="24">
        <f>SUM(D353:D357)</f>
        <v>0</v>
      </c>
      <c r="E352" s="24">
        <f t="shared" ref="E352:H352" si="213">SUM(E353:E357)</f>
        <v>0</v>
      </c>
      <c r="F352" s="24">
        <f t="shared" si="213"/>
        <v>0</v>
      </c>
      <c r="G352" s="24">
        <f t="shared" si="213"/>
        <v>0</v>
      </c>
      <c r="H352" s="24">
        <f t="shared" si="213"/>
        <v>0</v>
      </c>
      <c r="I352" s="24"/>
      <c r="J352" s="24"/>
      <c r="K352" s="24"/>
    </row>
    <row r="353" spans="2:11" ht="19.5" hidden="1" customHeight="1" x14ac:dyDescent="0.15">
      <c r="B353" s="13" t="s">
        <v>421</v>
      </c>
      <c r="C353" s="30" t="s">
        <v>422</v>
      </c>
      <c r="D353" s="14">
        <f t="shared" ref="D353:D357" si="214">SUM(E353:K353)</f>
        <v>0</v>
      </c>
      <c r="E353" s="14">
        <v>0</v>
      </c>
      <c r="F353" s="14">
        <v>0</v>
      </c>
      <c r="G353" s="14">
        <v>0</v>
      </c>
      <c r="H353" s="14">
        <v>0</v>
      </c>
      <c r="I353" s="14"/>
      <c r="J353" s="14"/>
      <c r="K353" s="14"/>
    </row>
    <row r="354" spans="2:11" ht="19.5" hidden="1" customHeight="1" x14ac:dyDescent="0.15">
      <c r="B354" s="13" t="s">
        <v>423</v>
      </c>
      <c r="C354" s="30" t="s">
        <v>424</v>
      </c>
      <c r="D354" s="14">
        <f t="shared" si="214"/>
        <v>0</v>
      </c>
      <c r="E354" s="14">
        <v>0</v>
      </c>
      <c r="F354" s="14">
        <v>0</v>
      </c>
      <c r="G354" s="14">
        <v>0</v>
      </c>
      <c r="H354" s="14">
        <v>0</v>
      </c>
      <c r="I354" s="14"/>
      <c r="J354" s="14"/>
      <c r="K354" s="14"/>
    </row>
    <row r="355" spans="2:11" ht="19.5" hidden="1" customHeight="1" x14ac:dyDescent="0.15">
      <c r="B355" s="13" t="s">
        <v>425</v>
      </c>
      <c r="C355" s="30" t="s">
        <v>426</v>
      </c>
      <c r="D355" s="14">
        <f t="shared" si="214"/>
        <v>0</v>
      </c>
      <c r="E355" s="14">
        <v>0</v>
      </c>
      <c r="F355" s="14">
        <v>0</v>
      </c>
      <c r="G355" s="14">
        <v>0</v>
      </c>
      <c r="H355" s="14">
        <v>0</v>
      </c>
      <c r="I355" s="14"/>
      <c r="J355" s="14"/>
      <c r="K355" s="14"/>
    </row>
    <row r="356" spans="2:11" ht="19.5" hidden="1" customHeight="1" x14ac:dyDescent="0.15">
      <c r="B356" s="13" t="s">
        <v>427</v>
      </c>
      <c r="C356" s="30" t="s">
        <v>428</v>
      </c>
      <c r="D356" s="14">
        <f t="shared" si="214"/>
        <v>0</v>
      </c>
      <c r="E356" s="14">
        <v>0</v>
      </c>
      <c r="F356" s="14">
        <v>0</v>
      </c>
      <c r="G356" s="14">
        <v>0</v>
      </c>
      <c r="H356" s="14">
        <v>0</v>
      </c>
      <c r="I356" s="14"/>
      <c r="J356" s="14"/>
      <c r="K356" s="14"/>
    </row>
    <row r="357" spans="2:11" ht="19.5" hidden="1" customHeight="1" x14ac:dyDescent="0.15">
      <c r="B357" s="13" t="s">
        <v>429</v>
      </c>
      <c r="C357" s="30" t="s">
        <v>430</v>
      </c>
      <c r="D357" s="14">
        <f t="shared" si="214"/>
        <v>0</v>
      </c>
      <c r="E357" s="14">
        <v>0</v>
      </c>
      <c r="F357" s="14">
        <v>0</v>
      </c>
      <c r="G357" s="14">
        <v>0</v>
      </c>
      <c r="H357" s="14">
        <v>0</v>
      </c>
      <c r="I357" s="14"/>
      <c r="J357" s="14"/>
      <c r="K357" s="14"/>
    </row>
    <row r="358" spans="2:11" ht="19.5" hidden="1" customHeight="1" x14ac:dyDescent="0.15">
      <c r="B358" s="23" t="s">
        <v>431</v>
      </c>
      <c r="C358" s="29" t="s">
        <v>562</v>
      </c>
      <c r="D358" s="24">
        <f>SUM(D359:D362)</f>
        <v>0</v>
      </c>
      <c r="E358" s="24">
        <f t="shared" ref="E358:H358" si="215">SUM(E359:E362)</f>
        <v>0</v>
      </c>
      <c r="F358" s="24">
        <f t="shared" si="215"/>
        <v>0</v>
      </c>
      <c r="G358" s="24">
        <f t="shared" si="215"/>
        <v>0</v>
      </c>
      <c r="H358" s="24">
        <f t="shared" si="215"/>
        <v>0</v>
      </c>
      <c r="I358" s="24"/>
      <c r="J358" s="24"/>
      <c r="K358" s="24"/>
    </row>
    <row r="359" spans="2:11" ht="19.5" hidden="1" customHeight="1" x14ac:dyDescent="0.15">
      <c r="B359" s="13" t="s">
        <v>432</v>
      </c>
      <c r="C359" s="30" t="s">
        <v>424</v>
      </c>
      <c r="D359" s="14">
        <f t="shared" ref="D359:D362" si="216">SUM(E359:K359)</f>
        <v>0</v>
      </c>
      <c r="E359" s="14">
        <v>0</v>
      </c>
      <c r="F359" s="14">
        <v>0</v>
      </c>
      <c r="G359" s="14">
        <v>0</v>
      </c>
      <c r="H359" s="14">
        <v>0</v>
      </c>
      <c r="I359" s="14"/>
      <c r="J359" s="14"/>
      <c r="K359" s="14"/>
    </row>
    <row r="360" spans="2:11" ht="19.5" hidden="1" customHeight="1" x14ac:dyDescent="0.15">
      <c r="B360" s="13" t="s">
        <v>433</v>
      </c>
      <c r="C360" s="30" t="s">
        <v>426</v>
      </c>
      <c r="D360" s="14">
        <f t="shared" si="216"/>
        <v>0</v>
      </c>
      <c r="E360" s="14">
        <v>0</v>
      </c>
      <c r="F360" s="14">
        <v>0</v>
      </c>
      <c r="G360" s="14">
        <v>0</v>
      </c>
      <c r="H360" s="14">
        <v>0</v>
      </c>
      <c r="I360" s="14"/>
      <c r="J360" s="14"/>
      <c r="K360" s="14"/>
    </row>
    <row r="361" spans="2:11" ht="19.5" hidden="1" customHeight="1" x14ac:dyDescent="0.15">
      <c r="B361" s="13" t="s">
        <v>434</v>
      </c>
      <c r="C361" s="30" t="s">
        <v>428</v>
      </c>
      <c r="D361" s="14">
        <f t="shared" si="216"/>
        <v>0</v>
      </c>
      <c r="E361" s="14">
        <v>0</v>
      </c>
      <c r="F361" s="14">
        <v>0</v>
      </c>
      <c r="G361" s="14">
        <v>0</v>
      </c>
      <c r="H361" s="14">
        <v>0</v>
      </c>
      <c r="I361" s="14"/>
      <c r="J361" s="14"/>
      <c r="K361" s="14"/>
    </row>
    <row r="362" spans="2:11" ht="19.5" hidden="1" customHeight="1" x14ac:dyDescent="0.15">
      <c r="B362" s="13" t="s">
        <v>435</v>
      </c>
      <c r="C362" s="30" t="s">
        <v>436</v>
      </c>
      <c r="D362" s="14">
        <f t="shared" si="216"/>
        <v>0</v>
      </c>
      <c r="E362" s="14">
        <v>0</v>
      </c>
      <c r="F362" s="14">
        <v>0</v>
      </c>
      <c r="G362" s="14">
        <v>0</v>
      </c>
      <c r="H362" s="14">
        <v>0</v>
      </c>
      <c r="I362" s="14"/>
      <c r="J362" s="14"/>
      <c r="K362" s="14"/>
    </row>
    <row r="363" spans="2:11" ht="19.899999999999999" customHeight="1" x14ac:dyDescent="0.15">
      <c r="B363" s="21">
        <v>90000</v>
      </c>
      <c r="C363" s="28" t="s">
        <v>437</v>
      </c>
      <c r="D363" s="22">
        <f>SUM(D364,D367,D370,D373,D376)</f>
        <v>0</v>
      </c>
      <c r="E363" s="22">
        <f t="shared" ref="E363:H363" si="217">SUM(E364,E367,E370,E373,E376)</f>
        <v>0</v>
      </c>
      <c r="F363" s="22">
        <f t="shared" si="217"/>
        <v>0</v>
      </c>
      <c r="G363" s="22">
        <f t="shared" si="217"/>
        <v>0</v>
      </c>
      <c r="H363" s="22">
        <f t="shared" si="217"/>
        <v>0</v>
      </c>
      <c r="I363" s="22"/>
      <c r="J363" s="22"/>
      <c r="K363" s="22"/>
    </row>
    <row r="364" spans="2:11" ht="19.899999999999999" customHeight="1" x14ac:dyDescent="0.15">
      <c r="B364" s="21">
        <v>91000</v>
      </c>
      <c r="C364" s="28" t="s">
        <v>438</v>
      </c>
      <c r="D364" s="22">
        <f>D365</f>
        <v>0</v>
      </c>
      <c r="E364" s="22">
        <f t="shared" ref="E364:H365" si="218">E365</f>
        <v>0</v>
      </c>
      <c r="F364" s="22">
        <f t="shared" si="218"/>
        <v>0</v>
      </c>
      <c r="G364" s="22">
        <f t="shared" si="218"/>
        <v>0</v>
      </c>
      <c r="H364" s="22">
        <f t="shared" si="218"/>
        <v>0</v>
      </c>
      <c r="I364" s="22"/>
      <c r="J364" s="22"/>
      <c r="K364" s="22"/>
    </row>
    <row r="365" spans="2:11" ht="0.75" customHeight="1" x14ac:dyDescent="0.15">
      <c r="B365" s="23">
        <v>91100</v>
      </c>
      <c r="C365" s="29" t="s">
        <v>563</v>
      </c>
      <c r="D365" s="24">
        <f>D366</f>
        <v>0</v>
      </c>
      <c r="E365" s="24">
        <f t="shared" si="218"/>
        <v>0</v>
      </c>
      <c r="F365" s="24">
        <f t="shared" si="218"/>
        <v>0</v>
      </c>
      <c r="G365" s="24">
        <f t="shared" si="218"/>
        <v>0</v>
      </c>
      <c r="H365" s="24">
        <f t="shared" si="218"/>
        <v>0</v>
      </c>
      <c r="I365" s="24"/>
      <c r="J365" s="24"/>
      <c r="K365" s="24"/>
    </row>
    <row r="366" spans="2:11" ht="19.5" hidden="1" customHeight="1" x14ac:dyDescent="0.15">
      <c r="B366" s="13" t="s">
        <v>439</v>
      </c>
      <c r="C366" s="30" t="s">
        <v>564</v>
      </c>
      <c r="D366" s="14">
        <f t="shared" ref="D366" si="219">SUM(E366:K366)</f>
        <v>0</v>
      </c>
      <c r="E366" s="14">
        <v>0</v>
      </c>
      <c r="F366" s="14">
        <v>0</v>
      </c>
      <c r="G366" s="14">
        <v>0</v>
      </c>
      <c r="H366" s="14">
        <v>0</v>
      </c>
      <c r="I366" s="14"/>
      <c r="J366" s="14"/>
      <c r="K366" s="14"/>
    </row>
    <row r="367" spans="2:11" ht="19.5" hidden="1" customHeight="1" x14ac:dyDescent="0.15">
      <c r="B367" s="21">
        <v>92000</v>
      </c>
      <c r="C367" s="28" t="s">
        <v>440</v>
      </c>
      <c r="D367" s="22">
        <f>D368</f>
        <v>0</v>
      </c>
      <c r="E367" s="22">
        <f t="shared" ref="E367:H368" si="220">E368</f>
        <v>0</v>
      </c>
      <c r="F367" s="22">
        <f t="shared" si="220"/>
        <v>0</v>
      </c>
      <c r="G367" s="22">
        <f t="shared" si="220"/>
        <v>0</v>
      </c>
      <c r="H367" s="22">
        <f t="shared" si="220"/>
        <v>0</v>
      </c>
      <c r="I367" s="22"/>
      <c r="J367" s="22"/>
      <c r="K367" s="22"/>
    </row>
    <row r="368" spans="2:11" ht="19.5" hidden="1" customHeight="1" x14ac:dyDescent="0.15">
      <c r="B368" s="23">
        <v>92100</v>
      </c>
      <c r="C368" s="29" t="s">
        <v>565</v>
      </c>
      <c r="D368" s="24">
        <f>D369</f>
        <v>0</v>
      </c>
      <c r="E368" s="24">
        <f t="shared" si="220"/>
        <v>0</v>
      </c>
      <c r="F368" s="24">
        <f t="shared" si="220"/>
        <v>0</v>
      </c>
      <c r="G368" s="24">
        <f t="shared" si="220"/>
        <v>0</v>
      </c>
      <c r="H368" s="24">
        <f t="shared" si="220"/>
        <v>0</v>
      </c>
      <c r="I368" s="24"/>
      <c r="J368" s="24"/>
      <c r="K368" s="24"/>
    </row>
    <row r="369" spans="2:11" ht="19.5" hidden="1" customHeight="1" x14ac:dyDescent="0.15">
      <c r="B369" s="13" t="s">
        <v>442</v>
      </c>
      <c r="C369" s="30" t="s">
        <v>441</v>
      </c>
      <c r="D369" s="14">
        <f t="shared" ref="D369" si="221">SUM(E369:K369)</f>
        <v>0</v>
      </c>
      <c r="E369" s="14">
        <v>0</v>
      </c>
      <c r="F369" s="14">
        <v>0</v>
      </c>
      <c r="G369" s="14">
        <v>0</v>
      </c>
      <c r="H369" s="14">
        <v>0</v>
      </c>
      <c r="I369" s="14"/>
      <c r="J369" s="14"/>
      <c r="K369" s="14"/>
    </row>
    <row r="370" spans="2:11" ht="19.5" hidden="1" customHeight="1" x14ac:dyDescent="0.15">
      <c r="B370" s="21">
        <v>93000</v>
      </c>
      <c r="C370" s="28" t="s">
        <v>443</v>
      </c>
      <c r="D370" s="22">
        <f>D371</f>
        <v>0</v>
      </c>
      <c r="E370" s="22">
        <f t="shared" ref="E370:H371" si="222">E371</f>
        <v>0</v>
      </c>
      <c r="F370" s="22">
        <f t="shared" si="222"/>
        <v>0</v>
      </c>
      <c r="G370" s="22">
        <f t="shared" si="222"/>
        <v>0</v>
      </c>
      <c r="H370" s="22">
        <f t="shared" si="222"/>
        <v>0</v>
      </c>
      <c r="I370" s="22"/>
      <c r="J370" s="22"/>
      <c r="K370" s="22"/>
    </row>
    <row r="371" spans="2:11" ht="19.5" hidden="1" customHeight="1" x14ac:dyDescent="0.15">
      <c r="B371" s="23">
        <v>93100</v>
      </c>
      <c r="C371" s="29" t="s">
        <v>566</v>
      </c>
      <c r="D371" s="24">
        <f>D372</f>
        <v>0</v>
      </c>
      <c r="E371" s="24">
        <f t="shared" si="222"/>
        <v>0</v>
      </c>
      <c r="F371" s="24">
        <f t="shared" si="222"/>
        <v>0</v>
      </c>
      <c r="G371" s="24">
        <f t="shared" si="222"/>
        <v>0</v>
      </c>
      <c r="H371" s="24">
        <f t="shared" si="222"/>
        <v>0</v>
      </c>
      <c r="I371" s="24"/>
      <c r="J371" s="24"/>
      <c r="K371" s="24"/>
    </row>
    <row r="372" spans="2:11" ht="19.5" hidden="1" customHeight="1" x14ac:dyDescent="0.15">
      <c r="B372" s="13" t="s">
        <v>445</v>
      </c>
      <c r="C372" s="30" t="s">
        <v>444</v>
      </c>
      <c r="D372" s="14">
        <f t="shared" ref="D372" si="223">SUM(E372:K372)</f>
        <v>0</v>
      </c>
      <c r="E372" s="14">
        <v>0</v>
      </c>
      <c r="F372" s="14">
        <v>0</v>
      </c>
      <c r="G372" s="14">
        <v>0</v>
      </c>
      <c r="H372" s="14">
        <v>0</v>
      </c>
      <c r="I372" s="14"/>
      <c r="J372" s="14"/>
      <c r="K372" s="14"/>
    </row>
    <row r="373" spans="2:11" ht="19.5" hidden="1" customHeight="1" x14ac:dyDescent="0.15">
      <c r="B373" s="21">
        <v>94000</v>
      </c>
      <c r="C373" s="28" t="s">
        <v>446</v>
      </c>
      <c r="D373" s="22">
        <f>D374</f>
        <v>0</v>
      </c>
      <c r="E373" s="22">
        <f t="shared" ref="E373:H374" si="224">E374</f>
        <v>0</v>
      </c>
      <c r="F373" s="22">
        <f t="shared" si="224"/>
        <v>0</v>
      </c>
      <c r="G373" s="22">
        <f t="shared" si="224"/>
        <v>0</v>
      </c>
      <c r="H373" s="22">
        <f t="shared" si="224"/>
        <v>0</v>
      </c>
      <c r="I373" s="22"/>
      <c r="J373" s="22"/>
      <c r="K373" s="22"/>
    </row>
    <row r="374" spans="2:11" ht="19.5" hidden="1" customHeight="1" x14ac:dyDescent="0.15">
      <c r="B374" s="23">
        <v>94100</v>
      </c>
      <c r="C374" s="29" t="s">
        <v>567</v>
      </c>
      <c r="D374" s="24">
        <f>D375</f>
        <v>0</v>
      </c>
      <c r="E374" s="24">
        <f t="shared" si="224"/>
        <v>0</v>
      </c>
      <c r="F374" s="24">
        <f t="shared" si="224"/>
        <v>0</v>
      </c>
      <c r="G374" s="24">
        <f t="shared" si="224"/>
        <v>0</v>
      </c>
      <c r="H374" s="24">
        <f t="shared" si="224"/>
        <v>0</v>
      </c>
      <c r="I374" s="24"/>
      <c r="J374" s="24"/>
      <c r="K374" s="24"/>
    </row>
    <row r="375" spans="2:11" ht="19.5" hidden="1" customHeight="1" x14ac:dyDescent="0.15">
      <c r="B375" s="13" t="s">
        <v>447</v>
      </c>
      <c r="C375" s="30" t="s">
        <v>568</v>
      </c>
      <c r="D375" s="14">
        <f t="shared" ref="D375" si="225">SUM(E375:K375)</f>
        <v>0</v>
      </c>
      <c r="E375" s="14">
        <v>0</v>
      </c>
      <c r="F375" s="14">
        <v>0</v>
      </c>
      <c r="G375" s="14">
        <v>0</v>
      </c>
      <c r="H375" s="14">
        <v>0</v>
      </c>
      <c r="I375" s="14"/>
      <c r="J375" s="14"/>
      <c r="K375" s="14"/>
    </row>
    <row r="376" spans="2:11" s="6" customFormat="1" ht="19.5" hidden="1" customHeight="1" x14ac:dyDescent="0.15">
      <c r="B376" s="21" t="s">
        <v>448</v>
      </c>
      <c r="C376" s="28" t="s">
        <v>449</v>
      </c>
      <c r="D376" s="22">
        <f>D377</f>
        <v>0</v>
      </c>
      <c r="E376" s="22">
        <f t="shared" ref="E376:H377" si="226">E377</f>
        <v>0</v>
      </c>
      <c r="F376" s="22">
        <f t="shared" si="226"/>
        <v>0</v>
      </c>
      <c r="G376" s="22">
        <f t="shared" si="226"/>
        <v>0</v>
      </c>
      <c r="H376" s="22">
        <f t="shared" si="226"/>
        <v>0</v>
      </c>
      <c r="I376" s="22"/>
      <c r="J376" s="22"/>
      <c r="K376" s="22"/>
    </row>
    <row r="377" spans="2:11" ht="19.5" hidden="1" customHeight="1" x14ac:dyDescent="0.15">
      <c r="B377" s="23" t="s">
        <v>450</v>
      </c>
      <c r="C377" s="29" t="s">
        <v>451</v>
      </c>
      <c r="D377" s="24">
        <f>D378</f>
        <v>0</v>
      </c>
      <c r="E377" s="24">
        <f t="shared" si="226"/>
        <v>0</v>
      </c>
      <c r="F377" s="24">
        <f t="shared" si="226"/>
        <v>0</v>
      </c>
      <c r="G377" s="24">
        <f t="shared" si="226"/>
        <v>0</v>
      </c>
      <c r="H377" s="24">
        <f t="shared" si="226"/>
        <v>0</v>
      </c>
      <c r="I377" s="24"/>
      <c r="J377" s="24"/>
      <c r="K377" s="24"/>
    </row>
    <row r="378" spans="2:11" ht="19.5" hidden="1" customHeight="1" x14ac:dyDescent="0.15">
      <c r="B378" s="13" t="s">
        <v>452</v>
      </c>
      <c r="C378" s="30" t="s">
        <v>451</v>
      </c>
      <c r="D378" s="14">
        <f t="shared" ref="D378" si="227">SUM(E378:K378)</f>
        <v>0</v>
      </c>
      <c r="E378" s="14">
        <v>0</v>
      </c>
      <c r="F378" s="14">
        <v>0</v>
      </c>
      <c r="G378" s="14">
        <v>0</v>
      </c>
      <c r="H378" s="14"/>
      <c r="I378" s="14"/>
      <c r="J378" s="14"/>
      <c r="K378" s="14"/>
    </row>
    <row r="379" spans="2:11" ht="4.9000000000000004" customHeight="1" x14ac:dyDescent="0.15"/>
    <row r="380" spans="2:11" ht="20.25" customHeight="1" x14ac:dyDescent="0.15">
      <c r="C380" s="35" t="s">
        <v>453</v>
      </c>
      <c r="D380" s="19">
        <f>+D7+D44+D91+D162+D183+D236+D363</f>
        <v>143308588.15979999</v>
      </c>
      <c r="E380" s="19">
        <f t="shared" ref="E380:H380" si="228">+E7+E44+E91+E162+E183+E236+E363</f>
        <v>2069005</v>
      </c>
      <c r="F380" s="19">
        <f t="shared" si="228"/>
        <v>47284677.156156398</v>
      </c>
      <c r="G380" s="19">
        <f t="shared" si="228"/>
        <v>17623979.003643598</v>
      </c>
      <c r="H380" s="19">
        <f t="shared" si="228"/>
        <v>76330927</v>
      </c>
      <c r="I380" s="19">
        <f>+I7+I44+I91+I162+I183+I236+I363</f>
        <v>0</v>
      </c>
      <c r="J380" s="19">
        <f>+J7+J44+J91+J162+J183+J236+J363</f>
        <v>0</v>
      </c>
      <c r="K380" s="19">
        <f>+K7+K44+K91+K162+K183+K236+K363</f>
        <v>0</v>
      </c>
    </row>
    <row r="382" spans="2:11" ht="15" customHeight="1" x14ac:dyDescent="0.15">
      <c r="C382" s="27" t="s">
        <v>723</v>
      </c>
      <c r="D382" s="14">
        <f>'INICIATIVA DE LEY DE IMPUESTOS'!D175</f>
        <v>143308588.16</v>
      </c>
      <c r="E382" s="87">
        <f>'INICIATIVA DE LEY DE IMPUESTOS'!D168</f>
        <v>2069005</v>
      </c>
      <c r="F382" s="87">
        <f>'INICIATIVA DE LEY DE IMPUESTOS'!D169+'INICIATIVA DE LEY DE IMPUESTOS'!D172</f>
        <v>47284677.160000011</v>
      </c>
      <c r="G382" s="87">
        <f>'INICIATIVA DE LEY DE IMPUESTOS'!D170</f>
        <v>17623979</v>
      </c>
      <c r="H382" s="87">
        <f>'INICIATIVA DE LEY DE IMPUESTOS'!D171</f>
        <v>76330927</v>
      </c>
      <c r="I382" s="87" t="e">
        <f>'INICIATIVA DE LEY DE IMPUESTOS'!#REF!</f>
        <v>#REF!</v>
      </c>
      <c r="J382" s="87" t="e">
        <f>'INICIATIVA DE LEY DE IMPUESTOS'!#REF!</f>
        <v>#REF!</v>
      </c>
      <c r="K382" s="87" t="e">
        <f>'INICIATIVA DE LEY DE IMPUESTOS'!#REF!</f>
        <v>#REF!</v>
      </c>
    </row>
    <row r="385" spans="4:11" x14ac:dyDescent="0.15">
      <c r="D385" s="20">
        <f>D382-D380</f>
        <v>2.0000338554382324E-4</v>
      </c>
      <c r="E385" s="20">
        <f t="shared" ref="E385:K385" si="229">E382-E380</f>
        <v>0</v>
      </c>
      <c r="F385" s="20">
        <f t="shared" si="229"/>
        <v>3.8436129689216614E-3</v>
      </c>
      <c r="G385" s="20">
        <f t="shared" si="229"/>
        <v>-3.6435984075069427E-3</v>
      </c>
      <c r="H385" s="20">
        <f t="shared" si="229"/>
        <v>0</v>
      </c>
      <c r="I385" s="20" t="e">
        <f t="shared" si="229"/>
        <v>#REF!</v>
      </c>
      <c r="J385" s="20" t="e">
        <f t="shared" si="229"/>
        <v>#REF!</v>
      </c>
      <c r="K385" s="20" t="e">
        <f t="shared" si="229"/>
        <v>#REF!</v>
      </c>
    </row>
    <row r="387" spans="4:11" x14ac:dyDescent="0.15">
      <c r="G387" s="20"/>
    </row>
  </sheetData>
  <mergeCells count="12">
    <mergeCell ref="I5:I6"/>
    <mergeCell ref="J5:J6"/>
    <mergeCell ref="K5:K6"/>
    <mergeCell ref="B1:H1"/>
    <mergeCell ref="B2:H2"/>
    <mergeCell ref="B5:B6"/>
    <mergeCell ref="C5:C6"/>
    <mergeCell ref="D5:D6"/>
    <mergeCell ref="E5:E6"/>
    <mergeCell ref="F5:F6"/>
    <mergeCell ref="G5:G6"/>
    <mergeCell ref="H5:H6"/>
  </mergeCells>
  <pageMargins left="0.27559055118110237" right="0" top="0.35433070866141736" bottom="0.15748031496062992" header="0.31496062992125984" footer="0"/>
  <pageSetup scale="9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INSTRUCTIVO</vt:lpstr>
      <vt:lpstr>PRESUPUESTO DE EGRESOS</vt:lpstr>
      <vt:lpstr>INICIATIVA DE LEY DE IMPUESTOS</vt:lpstr>
      <vt:lpstr>PRESUPUESTO DE EGRESOS (2)</vt:lpstr>
      <vt:lpstr>'INICIATIVA DE LEY DE IMPUESTOS'!Área_de_impresión</vt:lpstr>
      <vt:lpstr>INSTRUCTIVO!Área_de_impresión</vt:lpstr>
      <vt:lpstr>'PRESUPUESTO DE EGRESOS'!Área_de_impresión</vt:lpstr>
      <vt:lpstr>'PRESUPUESTO DE EGRESOS (2)'!Área_de_impresión</vt:lpstr>
      <vt:lpstr>'PRESUPUESTO DE EGRESOS'!Títulos_a_imprimir</vt:lpstr>
      <vt:lpstr>'PRESUPUESTO DE EGRESOS (2)'!Títulos_a_imprimir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de los Angeles Flores Hernández</dc:creator>
  <cp:lastModifiedBy>TAMAZULA</cp:lastModifiedBy>
  <cp:revision/>
  <cp:lastPrinted>2021-10-26T16:02:45Z</cp:lastPrinted>
  <dcterms:created xsi:type="dcterms:W3CDTF">2015-08-25T23:56:35Z</dcterms:created>
  <dcterms:modified xsi:type="dcterms:W3CDTF">2021-10-26T16:06:35Z</dcterms:modified>
</cp:coreProperties>
</file>